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0875" windowHeight="8700"/>
  </bookViews>
  <sheets>
    <sheet name="1 см план 2018 год 25000,00(3)" sheetId="42" r:id="rId1"/>
  </sheets>
  <definedNames>
    <definedName name="_xlnm.Print_Area" localSheetId="0">'1 см план 2018 год 25000,00(3)'!$G$2:$L$163</definedName>
  </definedNames>
  <calcPr calcId="144525"/>
</workbook>
</file>

<file path=xl/calcChain.xml><?xml version="1.0" encoding="utf-8"?>
<calcChain xmlns="http://schemas.openxmlformats.org/spreadsheetml/2006/main">
  <c r="O154" i="42" l="1"/>
  <c r="L71" i="42" l="1"/>
  <c r="L117" i="42" l="1"/>
  <c r="L101" i="42"/>
  <c r="L134" i="42"/>
  <c r="L67" i="42"/>
  <c r="L62" i="42"/>
  <c r="L53" i="42"/>
  <c r="L44" i="42"/>
  <c r="L30" i="42"/>
  <c r="L138" i="42"/>
  <c r="L152" i="42" s="1"/>
  <c r="G140" i="42"/>
  <c r="G141" i="42" s="1"/>
  <c r="G142" i="42" s="1"/>
  <c r="G143" i="42" s="1"/>
  <c r="G144" i="42" s="1"/>
  <c r="G145" i="42" s="1"/>
  <c r="G146" i="42" s="1"/>
  <c r="G147" i="42" s="1"/>
  <c r="G148" i="42" s="1"/>
  <c r="G149" i="42" s="1"/>
  <c r="L121" i="42"/>
  <c r="M21" i="42"/>
  <c r="L21" i="42"/>
  <c r="L24" i="42" s="1"/>
  <c r="M17" i="42"/>
  <c r="M24" i="42" l="1"/>
</calcChain>
</file>

<file path=xl/sharedStrings.xml><?xml version="1.0" encoding="utf-8"?>
<sst xmlns="http://schemas.openxmlformats.org/spreadsheetml/2006/main" count="236" uniqueCount="232">
  <si>
    <t>Обслуживание системы автоматического управления глубинными насосами</t>
  </si>
  <si>
    <t>Подготовка водопроводных сетей к зимнему времени</t>
  </si>
  <si>
    <t>Выпуск газеты "Наш общий дом"</t>
  </si>
  <si>
    <t xml:space="preserve">Аренда ВЛ-0,4 кВ, ВЛ-10 кВ                                           </t>
  </si>
  <si>
    <t>Аренда (МТС, БВК)</t>
  </si>
  <si>
    <t>Информационно-техническое сопровождение пользователей 1С:бухгалтерия, электронная отчётность</t>
  </si>
  <si>
    <t>Заработная плата</t>
  </si>
  <si>
    <t>ГСМ и содержание а/м Рено Меган</t>
  </si>
  <si>
    <t xml:space="preserve">Сотовая связь </t>
  </si>
  <si>
    <t>Электроэнергия на наружное освещение поселка</t>
  </si>
  <si>
    <t>Обязательное страхование автотранспорта (ОСАГО 2 ед.)</t>
  </si>
  <si>
    <t>Канцелярские расходы</t>
  </si>
  <si>
    <t>Взносы с ФОТ (30,2%)</t>
  </si>
  <si>
    <t>Земельный налог</t>
  </si>
  <si>
    <t>Лампа ДРЛ-250 (150 шт*480 руб)</t>
  </si>
  <si>
    <t xml:space="preserve">Арендная плата за землю под стадионом </t>
  </si>
  <si>
    <t>Арендная плата за землю под детской площадкой</t>
  </si>
  <si>
    <t>Арендная плата за землю под ВЛ, ЛЭП</t>
  </si>
  <si>
    <t>1.1.</t>
  </si>
  <si>
    <t>1.2.</t>
  </si>
  <si>
    <t>1.3.</t>
  </si>
  <si>
    <t>2.1.</t>
  </si>
  <si>
    <t>2.2.</t>
  </si>
  <si>
    <t>Ремонт и замена  приборов коммерческого учета электроэнергии в РУ-0,4 кВ ТП, согласно Актов инженера-инспектора ООО "Иркутскэнергосбыт"</t>
  </si>
  <si>
    <t>Членские взносы прошлых лет</t>
  </si>
  <si>
    <t>Рассылка SMS оповещения</t>
  </si>
  <si>
    <t>ИТОГО:</t>
  </si>
  <si>
    <t>Статьи расходов: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</si>
  <si>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</si>
  <si>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</si>
  <si>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</si>
  <si>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</si>
  <si>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</si>
  <si>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</si>
  <si>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</si>
  <si>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</si>
  <si>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</si>
  <si>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1.3.1.</t>
  </si>
  <si>
    <t>Организация субботника</t>
  </si>
  <si>
    <t>1.3.2.</t>
  </si>
  <si>
    <t>1.1.7.</t>
  </si>
  <si>
    <t>Содержание электрохозяйства:</t>
  </si>
  <si>
    <t>Электроэнергия на здание ВНС</t>
  </si>
  <si>
    <t>1.1.8.</t>
  </si>
  <si>
    <t>Наименование статей</t>
  </si>
  <si>
    <t xml:space="preserve">                                                   </t>
  </si>
  <si>
    <t>Объявление в СМИ</t>
  </si>
  <si>
    <t>Культурно-массовые мероприятия:</t>
  </si>
  <si>
    <t>1. Членский взнос:</t>
  </si>
  <si>
    <t>2. Прочие доходы:</t>
  </si>
  <si>
    <t>3. Реализация 2, 1 га:</t>
  </si>
  <si>
    <t>1.5.1.</t>
  </si>
  <si>
    <t>1.5.2.</t>
  </si>
  <si>
    <t>1.5.3.</t>
  </si>
  <si>
    <t>1.5.4.</t>
  </si>
  <si>
    <t xml:space="preserve">Налог по упрощенной системе налогообложения (6%) </t>
  </si>
  <si>
    <t>Оплата по договору юридических услуг</t>
  </si>
  <si>
    <t>Содержание правления:</t>
  </si>
  <si>
    <t>расход</t>
  </si>
  <si>
    <t>Химические и бактериологические анализы воды</t>
  </si>
  <si>
    <t>Приобретение оборудования и материалов для обслуживания водопроводных сетей</t>
  </si>
  <si>
    <t>Охранная сигнализация на 2-х водонапорных башнях и     4-х скважинах</t>
  </si>
  <si>
    <t>Содержание сайта ТСН "Молодёжное"</t>
  </si>
  <si>
    <t>Устранение аварийных ситуаций на сетях ТСН</t>
  </si>
  <si>
    <t>1.3.4.</t>
  </si>
  <si>
    <t>1.2.4.</t>
  </si>
  <si>
    <t>1.2.5.</t>
  </si>
  <si>
    <t>1.2.6.</t>
  </si>
  <si>
    <t xml:space="preserve">Охрана поселка 2 чел.*24 часа*365 дней*100 руб./час (в т. ч. Охрана общественного порядка на территории ТСН, работа ГБР, тревожная кнопка и сигнализация в кассе ТСН).      </t>
  </si>
  <si>
    <t>Водный налог</t>
  </si>
  <si>
    <t>Страховые взносы во внебюджетные фонды 30%</t>
  </si>
  <si>
    <t>Аренда нежилого помещения (22500,00руб.*12)</t>
  </si>
  <si>
    <t>Заработная плата сотруднику почты 6500,00руб.*12</t>
  </si>
  <si>
    <t>Услуги звукооператора</t>
  </si>
  <si>
    <t>СМС рассылка</t>
  </si>
  <si>
    <t>Публикация объявления о собрании в газете "Ангарские огни"</t>
  </si>
  <si>
    <t>Расход всего:</t>
  </si>
  <si>
    <t>1.6.1.</t>
  </si>
  <si>
    <t>1.6.2.</t>
  </si>
  <si>
    <t>1.6.3.</t>
  </si>
  <si>
    <t>1.7.1.</t>
  </si>
  <si>
    <t>1.7.2.</t>
  </si>
  <si>
    <t>1.7.3.</t>
  </si>
  <si>
    <t>1.7.4.</t>
  </si>
  <si>
    <t>1.7.5.</t>
  </si>
  <si>
    <t>1.7.6.</t>
  </si>
  <si>
    <t>1.8.</t>
  </si>
  <si>
    <t>1.8.1.</t>
  </si>
  <si>
    <t>1.8.2.</t>
  </si>
  <si>
    <t>1.8.3.</t>
  </si>
  <si>
    <t>1.8.4.</t>
  </si>
  <si>
    <t>1.8.5.</t>
  </si>
  <si>
    <t>1.8.6.</t>
  </si>
  <si>
    <t>СТАТЬИ ДОХОДОВ:</t>
  </si>
  <si>
    <t>1.2.7.</t>
  </si>
  <si>
    <t>1.1.9.</t>
  </si>
  <si>
    <t>Оплата по Договору № 10/12 возмездного оказания услуг от 30.12.11 г. (работы по обслуживанию распределительных устройств-0,4 кВ,  электросетей и приборов учета ТСН "Молодежное" на ТП, водонапорных башен, сбор показаний электросчетчиков, выполнение условий договора электроснабжения № 784 и др.</t>
  </si>
  <si>
    <t>Остаток денежных средств на  2018 г.</t>
  </si>
  <si>
    <t>Приобретение и установка насоса на 5-ю скважину ул.Звёздная,84в</t>
  </si>
  <si>
    <t>1.1.10.</t>
  </si>
  <si>
    <t>Реконструкция распределительного узла ВНС ул.Ангарская,4а</t>
  </si>
  <si>
    <t>Аренда кабинетов (Садовая,68)</t>
  </si>
  <si>
    <t xml:space="preserve">Технический проект на водозабор и подсчёт запасов </t>
  </si>
  <si>
    <t>Оценка общего имущества</t>
  </si>
  <si>
    <t>Электроэнергия на кабинеты правления</t>
  </si>
  <si>
    <t>Всего рублей с учетом остатка финансовых средств за 2018год</t>
  </si>
  <si>
    <t>ГСМ и содержание а/м Газель</t>
  </si>
  <si>
    <t>Арендная плата за землю под объектами водоснажения</t>
  </si>
  <si>
    <t>Транспортный налог Рено Меган, Газель</t>
  </si>
  <si>
    <t>Выполнение предписания Роспотребнадзора (оборудование скважин)</t>
  </si>
  <si>
    <t>Страхование общего имущества ТСН "Молодёжное"</t>
  </si>
  <si>
    <t>Поздравление ветеранов (55 человек)</t>
  </si>
  <si>
    <t>1.1.11.</t>
  </si>
  <si>
    <t>Укладка трубы ДУ 500 ул.Звёздная,36   (8 метров)</t>
  </si>
  <si>
    <t>Устройство пожарных проездов по ул.Звёздной</t>
  </si>
  <si>
    <t>1.2.8.</t>
  </si>
  <si>
    <t>Проведение нового года (артисты)</t>
  </si>
  <si>
    <t>Проведение детского нового года</t>
  </si>
  <si>
    <t>Приобретение гирлянд на ёлку</t>
  </si>
  <si>
    <t>1.7.8.</t>
  </si>
  <si>
    <t>ГАЗ-33027  - 2017 года выпуска (лизинг)</t>
  </si>
  <si>
    <t>Обустройство остановочных пунктов по предписанию ГИБДД</t>
  </si>
  <si>
    <t>Установка видеонаблюдения в посёлке</t>
  </si>
  <si>
    <t>Приобретение а/м Reno Logan по trade in Reno Megan</t>
  </si>
  <si>
    <t>Содержание стадиона и детской площадки</t>
  </si>
  <si>
    <t>Заливка и расчистка катка,уход за спортивными сооружениями на стадионе и детской площадке</t>
  </si>
  <si>
    <t>Программа софинансирования</t>
  </si>
  <si>
    <t>1.9.</t>
  </si>
  <si>
    <t>1.9.1.</t>
  </si>
  <si>
    <t>1.9.2.</t>
  </si>
  <si>
    <t>1.9.3.</t>
  </si>
  <si>
    <t>Техническое обслуживание пропускной системы</t>
  </si>
  <si>
    <t>Приобретение искусственной (живой) елки (6 метров)</t>
  </si>
  <si>
    <t>Дератизация и дезинсекция участков водозабора</t>
  </si>
  <si>
    <t>Судебные расходы (Иски Королькова 5шт.,Губановой,Мельниковой)</t>
  </si>
  <si>
    <t>Вывоз мусора 2 раза в неделю</t>
  </si>
  <si>
    <t>1. 4.</t>
  </si>
  <si>
    <t xml:space="preserve"> 1.5</t>
  </si>
  <si>
    <t xml:space="preserve">  Охрана посёлка :</t>
  </si>
  <si>
    <t>Содержание общего имущества:</t>
  </si>
  <si>
    <t>Водоснабжение посёлка:</t>
  </si>
  <si>
    <t>Содержание почтового отделения:</t>
  </si>
  <si>
    <t>1.6.</t>
  </si>
  <si>
    <t>1.10.</t>
  </si>
  <si>
    <t>1.11.</t>
  </si>
  <si>
    <t>1.1.12.</t>
  </si>
  <si>
    <t>1.3.5.</t>
  </si>
  <si>
    <t>1.3.6.</t>
  </si>
  <si>
    <t>1.3.7.</t>
  </si>
  <si>
    <t>1.10.1.</t>
  </si>
  <si>
    <t>1.10.2.</t>
  </si>
  <si>
    <t xml:space="preserve">1.7. </t>
  </si>
  <si>
    <t>1.7.9.</t>
  </si>
  <si>
    <t>1.7.10.</t>
  </si>
  <si>
    <t>1.7.11.</t>
  </si>
  <si>
    <t>1.7.12.</t>
  </si>
  <si>
    <t>1.7.13.</t>
  </si>
  <si>
    <t>1.7.14.</t>
  </si>
  <si>
    <t>1.7.15.</t>
  </si>
  <si>
    <t>1.7.16.</t>
  </si>
  <si>
    <t>1.7.17.</t>
  </si>
  <si>
    <t>1.7.18.</t>
  </si>
  <si>
    <t>1.7.19.</t>
  </si>
  <si>
    <t>1.7.20.</t>
  </si>
  <si>
    <t>1.7.21.</t>
  </si>
  <si>
    <t>1.7.22.</t>
  </si>
  <si>
    <t>1.7.23.</t>
  </si>
  <si>
    <t>1.7.24.</t>
  </si>
  <si>
    <t>1.7.25.</t>
  </si>
  <si>
    <t>1.7.26.</t>
  </si>
  <si>
    <t>1.7.27.</t>
  </si>
  <si>
    <t>1.7.28.</t>
  </si>
  <si>
    <t>1.7.29.</t>
  </si>
  <si>
    <t>1.8.1.1.</t>
  </si>
  <si>
    <t>1.8.1.2.</t>
  </si>
  <si>
    <t>1.8.1.3.</t>
  </si>
  <si>
    <t>1.8.1.4.</t>
  </si>
  <si>
    <t>1.8.1.5.</t>
  </si>
  <si>
    <t>1.8.1.6.</t>
  </si>
  <si>
    <t>1.8.1.7.</t>
  </si>
  <si>
    <t>1.8.1.8.</t>
  </si>
  <si>
    <t>Светильники наружного освещения     (10шт.*7500,00руб.)</t>
  </si>
  <si>
    <t>План   из расчета            25 000 руб</t>
  </si>
  <si>
    <t>Смета доходов и расходовТСН "Молодёжное" 2018 год</t>
  </si>
  <si>
    <t>1.8.1.9.</t>
  </si>
  <si>
    <t>Общая сумма за пределами сметы:</t>
  </si>
  <si>
    <t>Утверждено решением</t>
  </si>
  <si>
    <t>Общего собрания</t>
  </si>
  <si>
    <t>___________Председатель собрания</t>
  </si>
  <si>
    <t>Содержание автомобильных проездов:</t>
  </si>
  <si>
    <t>Приобретение двух мегаватт</t>
  </si>
  <si>
    <t>Непредвиденные расходы:</t>
  </si>
  <si>
    <t>10 квартир *12500,00</t>
  </si>
  <si>
    <t>575 домов*25000,00</t>
  </si>
  <si>
    <t xml:space="preserve">из них 20 человек оплатили членские взносы ранее (асфальтирование)                              </t>
  </si>
  <si>
    <t>1.4.</t>
  </si>
  <si>
    <t>3.Вступительные взносы по заключенным ранее соглашениям:</t>
  </si>
  <si>
    <t>Замена задвижек в квартальных колодцах (10из16)</t>
  </si>
  <si>
    <t xml:space="preserve">Расчистка от снега и грязи, подсыпка </t>
  </si>
  <si>
    <t>Обкашивание обочин внутри поселка (8 км)</t>
  </si>
  <si>
    <t>Ямочный ремонт асфальтового покрытия   ТСН</t>
  </si>
  <si>
    <t>Ремонт гравийных проездов</t>
  </si>
  <si>
    <t>Замена пожарного гидранта на въезде в посёлок по ул.Солнечная</t>
  </si>
  <si>
    <t>Абонентская плата за  телефонные линии с номером: 3 шт. правление, 1 КПП,безлимитный интернет в правлении на 5 компьютеров  и КПП.</t>
  </si>
  <si>
    <t>Техническое обслуживание ПК: 5 шт.правление,1 КПП. цена по договору 4200,00руб.*12=50400,00руб.+задолженность за 2017 год (6 месяцев не выставлялись счета)=25200,00руб.+дополнительные услуги в течении года.</t>
  </si>
  <si>
    <t>Обслуживание контрольно-кассовой машины-6000,00руб. В год.+ежегодна замена ЭКЛЗ(электронная контрольная лента защищенная)-11900,00руб.в год</t>
  </si>
  <si>
    <t>Расходные материалы для ПК-5шт. и принтеров -5 шт.(заправка и приобретение картриджей)</t>
  </si>
  <si>
    <t>Государственная пошлина за иски подаваемые в районные суды</t>
  </si>
  <si>
    <t>Геодезия и кадастровые работы по уточнению границ земельных участкав.</t>
  </si>
  <si>
    <t>Хозяйственные нужды(приобретение моющих,чистящих средств,пакетов для мусора)</t>
  </si>
  <si>
    <r>
      <rPr>
        <b/>
        <sz val="45"/>
        <rFont val="Bookman Old Style"/>
        <family val="1"/>
        <charset val="204"/>
      </rPr>
      <t>Проведение ежегодного собрания</t>
    </r>
    <r>
      <rPr>
        <sz val="45"/>
        <rFont val="Bookman Old Style"/>
        <family val="1"/>
        <charset val="204"/>
      </rPr>
      <t xml:space="preserve">     </t>
    </r>
  </si>
  <si>
    <t>Изготовление растяжки о проведении собрания</t>
  </si>
  <si>
    <t>Типографские расходы(карточки для голосования)</t>
  </si>
  <si>
    <t>Арендная плата актового зала в ИрГАУ  (с 9-00 - 15-00)</t>
  </si>
  <si>
    <t>Дело №А19-1961/2018 от ИП Королькова А.Н. к ТСН "Молодёжное"</t>
  </si>
  <si>
    <t>Дело № А19-1178/2018 от ИП Королькова А.Н. к ТСН "Молодёжное"</t>
  </si>
  <si>
    <t>Дело № 2-728/2018 от ИП Королькова А.Н. к ТСН "Молодёжное"</t>
  </si>
  <si>
    <t>Дело № 2-558/2018 от ИП Королькова А.Н. к ТСН "Молодёжное"</t>
  </si>
  <si>
    <t>Дело № 2-199/2018 от ИП Королькова А.Н. к ТСН "Молодёжное"</t>
  </si>
  <si>
    <t>Дело № А19-2982/2018 по иску ООО «ВостокПлюс» к ТСН «Молодежное»</t>
  </si>
  <si>
    <t>Дело № 2-899/2018 по иску Управления Федеральной службы по надзору в сфере защиты прав потребителей к ТСН «Молодежное»</t>
  </si>
  <si>
    <t xml:space="preserve"> Дело № 2-43/2018 по иску Губановой А.М. к ТСН «Молодежное» </t>
  </si>
  <si>
    <t>Дело № 2-120/2018 по иску Мельниковой Н.В. к ТСН «Молодежное»</t>
  </si>
  <si>
    <t xml:space="preserve">Дело № А19-6121/2017 по исковому заявлению ТСН «Молодежное» к Администрации Молодежного муниципального образования Иркутской области </t>
  </si>
  <si>
    <t xml:space="preserve">Дело 2-3379/2017 по иску Прокурора Иркутского района к ТСН «Молодежное» о признании незаконными положений Устава ТСН «Молодежное» от 30.06.2017 года. </t>
  </si>
  <si>
    <t>Почтовые расходы по отправке уведомлений на общее собрание</t>
  </si>
  <si>
    <t>раздатка по 600 экз.</t>
  </si>
  <si>
    <t>1.3.3.</t>
  </si>
  <si>
    <t>1.7.7.</t>
  </si>
  <si>
    <t>Работы по дооформлению  Электросетевого комплекса,приведение в соответствие с Ген.планом МО  назначение земельного участка  №577, работы внутри посёлка.</t>
  </si>
  <si>
    <t>1.1.13.</t>
  </si>
  <si>
    <t>01.06.2018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</si>
</sst>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Times New Roman"/>
      <charset val="204"/>
    </font>
    <font>
      <sz val="30"/>
      <name val="Times New Roman"/>
      <family val="1"/>
      <charset val="204"/>
    </font>
    <font>
      <sz val="10"/>
      <name val="Bookman Old Style"/>
      <family val="1"/>
      <charset val="204"/>
    </font>
    <font>
      <b/>
      <sz val="45"/>
      <name val="Bookman Old Style"/>
      <family val="1"/>
      <charset val="204"/>
    </font>
    <font>
      <b/>
      <sz val="50"/>
      <name val="Bookman Old Style"/>
      <family val="1"/>
      <charset val="204"/>
    </font>
    <font>
      <sz val="45"/>
      <name val="Bookman Old Style"/>
      <family val="1"/>
      <charset val="204"/>
    </font>
    <font>
      <b/>
      <sz val="45"/>
      <name val="Calibri"/>
      <family val="2"/>
      <charset val="204"/>
    </font>
    <font>
      <b/>
      <sz val="55"/>
      <name val="Bookman Old Style"/>
      <family val="1"/>
      <charset val="204"/>
    </font>
    <font>
      <sz val="40"/>
      <name val="Bookman Old Style"/>
      <family val="1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50"/>
      <name val="Bookman Old Style"/>
      <family val="1"/>
      <charset val="204"/>
    </font>
    <font>
      <b/>
      <sz val="50"/>
      <name val="Calibri"/>
      <family val="2"/>
      <charset val="204"/>
    </font>
    <font>
      <sz val="35"/>
      <name val="Times New Roman"/>
      <family val="1"/>
      <charset val="204"/>
    </font>
    <font>
      <b/>
      <sz val="60"/>
      <name val="Times New Roman"/>
      <family val="1"/>
      <charset val="204"/>
    </font>
    <font>
      <sz val="4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14" fontId="5" fillId="2" borderId="1" xfId="0" applyNumberFormat="1" applyFont="1" applyFill="1" applyBorder="1" applyAlignment="1">
      <alignment horizontal="center" wrapText="1"/>
    </xf>
    <xf numFmtId="0" fontId="0" fillId="0" borderId="1" xfId="0" applyBorder="1"/>
    <xf numFmtId="4" fontId="4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4" fontId="7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3" fillId="2" borderId="1" xfId="0" applyNumberFormat="1" applyFont="1" applyFill="1" applyBorder="1" applyAlignment="1"/>
    <xf numFmtId="0" fontId="2" fillId="0" borderId="1" xfId="0" applyFont="1" applyBorder="1"/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9" fillId="0" borderId="1" xfId="0" applyNumberFormat="1" applyFont="1" applyBorder="1"/>
    <xf numFmtId="4" fontId="10" fillId="0" borderId="1" xfId="0" applyNumberFormat="1" applyFont="1" applyBorder="1"/>
    <xf numFmtId="16" fontId="3" fillId="2" borderId="1" xfId="0" applyNumberFormat="1" applyFont="1" applyFill="1" applyBorder="1" applyAlignment="1">
      <alignment horizontal="center"/>
    </xf>
    <xf numFmtId="16" fontId="5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11" fillId="2" borderId="1" xfId="0" applyFont="1" applyFill="1" applyBorder="1" applyAlignment="1"/>
    <xf numFmtId="0" fontId="11" fillId="2" borderId="1" xfId="0" applyFont="1" applyFill="1" applyBorder="1" applyAlignment="1">
      <alignment horizontal="justify"/>
    </xf>
    <xf numFmtId="4" fontId="11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3" fillId="2" borderId="5" xfId="0" applyNumberFormat="1" applyFont="1" applyFill="1" applyBorder="1" applyAlignment="1"/>
    <xf numFmtId="4" fontId="3" fillId="2" borderId="0" xfId="0" applyNumberFormat="1" applyFont="1" applyFill="1" applyBorder="1" applyAlignment="1"/>
    <xf numFmtId="4" fontId="14" fillId="0" borderId="1" xfId="0" applyNumberFormat="1" applyFont="1" applyBorder="1"/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 applyBorder="1"/>
    <xf numFmtId="0" fontId="11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4" fontId="5" fillId="2" borderId="1" xfId="0" applyNumberFormat="1" applyFont="1" applyFill="1" applyBorder="1" applyAlignment="1"/>
    <xf numFmtId="0" fontId="5" fillId="0" borderId="1" xfId="0" applyFont="1" applyBorder="1" applyAlignment="1">
      <alignment horizontal="left"/>
    </xf>
    <xf numFmtId="0" fontId="0" fillId="0" borderId="4" xfId="0" applyBorder="1"/>
    <xf numFmtId="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16" fontId="3" fillId="2" borderId="2" xfId="0" applyNumberFormat="1" applyFont="1" applyFill="1" applyBorder="1" applyAlignment="1">
      <alignment horizontal="left" wrapText="1"/>
    </xf>
    <xf numFmtId="16" fontId="3" fillId="2" borderId="4" xfId="0" applyNumberFormat="1" applyFont="1" applyFill="1" applyBorder="1" applyAlignment="1">
      <alignment horizontal="left" wrapText="1"/>
    </xf>
    <xf numFmtId="16" fontId="3" fillId="2" borderId="3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/>
    </xf>
    <xf numFmtId="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 wrapText="1"/>
    </xf>
    <xf numFmtId="4" fontId="11" fillId="2" borderId="2" xfId="0" applyNumberFormat="1" applyFont="1" applyFill="1" applyBorder="1" applyAlignment="1">
      <alignment horizontal="center"/>
    </xf>
    <xf numFmtId="4" fontId="11" fillId="2" borderId="4" xfId="0" applyNumberFormat="1" applyFont="1" applyFill="1" applyBorder="1" applyAlignment="1">
      <alignment horizontal="center"/>
    </xf>
    <xf numFmtId="4" fontId="11" fillId="2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C161"/>
  <sheetViews>
    <sheetView tabSelected="1" view="pageBreakPreview" topLeftCell="A55" zoomScale="25" zoomScaleSheetLayoutView="25" workbookViewId="0">
      <selection activeCell="G18" sqref="G18:K18"/>
    </sheetView>
  </sheetViews>
  <sheetFormatPr defaultRowHeight="12.75" x14ac:dyDescent="0.2"/>
  <cols>
    <col min="7" max="7" width="37.33203125" customWidth="1"/>
    <col min="8" max="8" width="32.6640625" customWidth="1"/>
    <col min="9" max="9" width="66" customWidth="1"/>
    <col min="10" max="10" width="55.1640625" customWidth="1"/>
    <col min="11" max="11" width="255.83203125" customWidth="1"/>
    <col min="12" max="12" width="121.1640625" customWidth="1"/>
    <col min="13" max="13" width="2" hidden="1" customWidth="1"/>
  </cols>
  <sheetData>
    <row r="1" spans="1:81" ht="9.75" hidden="1" customHeight="1" x14ac:dyDescent="0.2"/>
    <row r="2" spans="1:81" ht="60.75" customHeight="1" x14ac:dyDescent="0.8">
      <c r="G2" s="110" t="s">
        <v>186</v>
      </c>
      <c r="H2" s="110"/>
      <c r="I2" s="110"/>
      <c r="J2" s="110"/>
      <c r="K2" s="110"/>
      <c r="L2" s="110"/>
    </row>
    <row r="3" spans="1:81" ht="60.75" customHeight="1" x14ac:dyDescent="0.8">
      <c r="G3" s="110" t="s">
        <v>187</v>
      </c>
      <c r="H3" s="110"/>
      <c r="I3" s="110"/>
      <c r="J3" s="110"/>
      <c r="K3" s="110"/>
      <c r="L3" s="110"/>
    </row>
    <row r="4" spans="1:81" ht="60.75" customHeight="1" x14ac:dyDescent="0.8">
      <c r="G4" s="110" t="s">
        <v>231</v>
      </c>
      <c r="H4" s="110"/>
      <c r="I4" s="110"/>
      <c r="J4" s="110"/>
      <c r="K4" s="110"/>
      <c r="L4" s="110"/>
    </row>
    <row r="5" spans="1:81" ht="60.75" customHeight="1" x14ac:dyDescent="0.8">
      <c r="G5" s="110" t="s">
        <v>188</v>
      </c>
      <c r="H5" s="110"/>
      <c r="I5" s="110"/>
      <c r="J5" s="110"/>
      <c r="K5" s="110"/>
      <c r="L5" s="110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s="17" customFormat="1" ht="59.25" customHeight="1" x14ac:dyDescent="0.2">
      <c r="A6" s="56"/>
      <c r="B6" s="56"/>
      <c r="C6" s="56"/>
      <c r="D6" s="56"/>
      <c r="E6" s="56"/>
      <c r="F6" s="56"/>
      <c r="G6" s="111" t="s">
        <v>183</v>
      </c>
      <c r="H6" s="111"/>
      <c r="I6" s="111"/>
      <c r="J6" s="111"/>
      <c r="K6" s="111"/>
      <c r="L6" s="111"/>
      <c r="M6" s="62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ht="140.25" customHeight="1" x14ac:dyDescent="0.2">
      <c r="G7" s="111"/>
      <c r="H7" s="111"/>
      <c r="I7" s="111"/>
      <c r="J7" s="111"/>
      <c r="K7" s="111"/>
      <c r="L7" s="111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ht="7.5" customHeight="1" x14ac:dyDescent="0.8">
      <c r="G8" s="112"/>
      <c r="H8" s="112"/>
      <c r="I8" s="112"/>
      <c r="J8" s="112"/>
      <c r="K8" s="112"/>
      <c r="L8" s="112"/>
    </row>
    <row r="9" spans="1:81" ht="168.75" customHeight="1" x14ac:dyDescent="0.8">
      <c r="G9" s="105"/>
      <c r="H9" s="105"/>
      <c r="I9" s="105"/>
      <c r="J9" s="105"/>
      <c r="K9" s="52" t="s">
        <v>44</v>
      </c>
      <c r="L9" s="55" t="s">
        <v>182</v>
      </c>
      <c r="M9" s="17"/>
    </row>
    <row r="10" spans="1:81" ht="78.75" customHeight="1" x14ac:dyDescent="0.95">
      <c r="G10" s="106"/>
      <c r="H10" s="107"/>
      <c r="I10" s="107"/>
      <c r="J10" s="107"/>
      <c r="K10" s="52" t="s">
        <v>97</v>
      </c>
      <c r="L10" s="37">
        <v>197119.76</v>
      </c>
      <c r="M10" s="31"/>
    </row>
    <row r="11" spans="1:81" s="1" customFormat="1" ht="78" customHeight="1" x14ac:dyDescent="0.95">
      <c r="G11" s="108" t="s">
        <v>93</v>
      </c>
      <c r="H11" s="108"/>
      <c r="I11" s="108"/>
      <c r="J11" s="108"/>
      <c r="K11" s="38"/>
      <c r="L11" s="37"/>
      <c r="M11" s="32"/>
    </row>
    <row r="12" spans="1:81" s="1" customFormat="1" ht="78" customHeight="1" x14ac:dyDescent="0.8">
      <c r="G12" s="90" t="s">
        <v>48</v>
      </c>
      <c r="H12" s="90"/>
      <c r="I12" s="90"/>
      <c r="J12" s="90"/>
      <c r="K12" s="90"/>
      <c r="L12" s="37"/>
      <c r="M12" s="32"/>
    </row>
    <row r="13" spans="1:81" s="1" customFormat="1" ht="78" customHeight="1" x14ac:dyDescent="0.85">
      <c r="G13" s="52"/>
      <c r="H13" s="52"/>
      <c r="I13" s="52"/>
      <c r="J13" s="53" t="s">
        <v>18</v>
      </c>
      <c r="K13" s="57" t="s">
        <v>193</v>
      </c>
      <c r="L13" s="41">
        <v>14375000</v>
      </c>
      <c r="M13" s="32"/>
    </row>
    <row r="14" spans="1:81" s="1" customFormat="1" ht="89.25" customHeight="1" x14ac:dyDescent="0.9">
      <c r="G14" s="39"/>
      <c r="H14" s="39"/>
      <c r="I14" s="39"/>
      <c r="J14" s="53" t="s">
        <v>19</v>
      </c>
      <c r="K14" s="40" t="s">
        <v>192</v>
      </c>
      <c r="L14" s="41">
        <v>125000</v>
      </c>
      <c r="M14" s="33">
        <v>8000000</v>
      </c>
    </row>
    <row r="15" spans="1:81" s="1" customFormat="1" ht="137.25" customHeight="1" x14ac:dyDescent="0.85">
      <c r="G15" s="39"/>
      <c r="H15" s="39"/>
      <c r="I15" s="39"/>
      <c r="J15" s="53" t="s">
        <v>20</v>
      </c>
      <c r="K15" s="40" t="s">
        <v>194</v>
      </c>
      <c r="L15" s="41">
        <v>-548986.4</v>
      </c>
      <c r="M15" s="32"/>
    </row>
    <row r="16" spans="1:81" s="1" customFormat="1" ht="89.25" customHeight="1" x14ac:dyDescent="0.9">
      <c r="G16" s="39"/>
      <c r="H16" s="39"/>
      <c r="I16" s="39"/>
      <c r="J16" s="53" t="s">
        <v>195</v>
      </c>
      <c r="K16" s="40" t="s">
        <v>24</v>
      </c>
      <c r="L16" s="41">
        <v>3937147.33</v>
      </c>
      <c r="M16" s="33">
        <v>2500000</v>
      </c>
    </row>
    <row r="17" spans="7:23" s="1" customFormat="1" ht="108" customHeight="1" x14ac:dyDescent="0.85">
      <c r="G17" s="109"/>
      <c r="H17" s="109"/>
      <c r="I17" s="109"/>
      <c r="J17" s="109"/>
      <c r="K17" s="42" t="s">
        <v>26</v>
      </c>
      <c r="L17" s="37">
        <v>17888160.93</v>
      </c>
      <c r="M17" s="34">
        <f>M14+M16</f>
        <v>10500000</v>
      </c>
    </row>
    <row r="18" spans="7:23" s="1" customFormat="1" ht="81" customHeight="1" x14ac:dyDescent="0.8">
      <c r="G18" s="90" t="s">
        <v>49</v>
      </c>
      <c r="H18" s="90"/>
      <c r="I18" s="90"/>
      <c r="J18" s="90"/>
      <c r="K18" s="90"/>
      <c r="L18" s="37"/>
      <c r="M18" s="32"/>
    </row>
    <row r="19" spans="7:23" s="1" customFormat="1" ht="65.25" customHeight="1" x14ac:dyDescent="0.9">
      <c r="G19" s="39"/>
      <c r="H19" s="39"/>
      <c r="I19" s="39"/>
      <c r="J19" s="53" t="s">
        <v>21</v>
      </c>
      <c r="K19" s="40" t="s">
        <v>4</v>
      </c>
      <c r="L19" s="41">
        <v>324000</v>
      </c>
      <c r="M19" s="33">
        <v>324000</v>
      </c>
    </row>
    <row r="20" spans="7:23" s="1" customFormat="1" ht="80.25" customHeight="1" x14ac:dyDescent="0.9">
      <c r="G20" s="39"/>
      <c r="H20" s="39"/>
      <c r="I20" s="39"/>
      <c r="J20" s="53" t="s">
        <v>22</v>
      </c>
      <c r="K20" s="40" t="s">
        <v>3</v>
      </c>
      <c r="L20" s="41">
        <v>3668152</v>
      </c>
      <c r="M20" s="33">
        <v>3668152</v>
      </c>
    </row>
    <row r="21" spans="7:23" s="1" customFormat="1" ht="82.5" customHeight="1" x14ac:dyDescent="0.85">
      <c r="G21" s="53"/>
      <c r="H21" s="53"/>
      <c r="I21" s="53"/>
      <c r="J21" s="53"/>
      <c r="K21" s="42" t="s">
        <v>26</v>
      </c>
      <c r="L21" s="37">
        <f>L19+L20</f>
        <v>3992152</v>
      </c>
      <c r="M21" s="34" t="e">
        <f>M19+M20+#REF!+#REF!</f>
        <v>#REF!</v>
      </c>
    </row>
    <row r="22" spans="7:23" s="1" customFormat="1" ht="0.75" customHeight="1" x14ac:dyDescent="0.8">
      <c r="G22" s="90" t="s">
        <v>50</v>
      </c>
      <c r="H22" s="90"/>
      <c r="I22" s="90"/>
      <c r="J22" s="90"/>
      <c r="K22" s="90"/>
      <c r="L22" s="37"/>
      <c r="M22" s="32"/>
    </row>
    <row r="23" spans="7:23" s="1" customFormat="1" ht="87.75" customHeight="1" x14ac:dyDescent="0.8">
      <c r="G23" s="113" t="s">
        <v>196</v>
      </c>
      <c r="H23" s="114"/>
      <c r="I23" s="114"/>
      <c r="J23" s="114"/>
      <c r="K23" s="115"/>
      <c r="L23" s="37">
        <v>2304800</v>
      </c>
      <c r="M23" s="32"/>
    </row>
    <row r="24" spans="7:23" s="1" customFormat="1" ht="102.75" customHeight="1" x14ac:dyDescent="0.85">
      <c r="G24" s="116" t="s">
        <v>105</v>
      </c>
      <c r="H24" s="116"/>
      <c r="I24" s="116"/>
      <c r="J24" s="116"/>
      <c r="K24" s="116"/>
      <c r="L24" s="37">
        <f>L10+L17+L21+L23</f>
        <v>24382232.690000001</v>
      </c>
      <c r="M24" s="34" t="e">
        <f>M17+M21</f>
        <v>#REF!</v>
      </c>
    </row>
    <row r="25" spans="7:23" s="1" customFormat="1" ht="90.75" hidden="1" customHeight="1" x14ac:dyDescent="0.8">
      <c r="G25" s="54"/>
      <c r="H25" s="54"/>
      <c r="I25" s="54"/>
      <c r="J25" s="54"/>
      <c r="K25" s="54"/>
      <c r="L25" s="37"/>
      <c r="M25" s="30"/>
    </row>
    <row r="26" spans="7:23" s="1" customFormat="1" ht="90.75" hidden="1" customHeight="1" x14ac:dyDescent="0.8">
      <c r="G26" s="54"/>
      <c r="H26" s="54"/>
      <c r="I26" s="54"/>
      <c r="J26" s="54"/>
      <c r="K26" s="54"/>
      <c r="L26" s="37"/>
      <c r="M26" s="30"/>
    </row>
    <row r="27" spans="7:23" s="1" customFormat="1" ht="90.75" hidden="1" customHeight="1" x14ac:dyDescent="0.8">
      <c r="G27" s="54"/>
      <c r="H27" s="54"/>
      <c r="I27" s="54"/>
      <c r="J27" s="54"/>
      <c r="K27" s="54"/>
      <c r="L27" s="37"/>
      <c r="M27" s="30"/>
    </row>
    <row r="28" spans="7:23" s="1" customFormat="1" ht="240.75" customHeight="1" x14ac:dyDescent="0.85">
      <c r="G28" s="117"/>
      <c r="H28" s="118"/>
      <c r="I28" s="118"/>
      <c r="J28" s="118"/>
      <c r="K28" s="118"/>
      <c r="L28" s="119"/>
      <c r="M28" s="30"/>
    </row>
    <row r="29" spans="7:23" s="1" customFormat="1" ht="210" customHeight="1" x14ac:dyDescent="0.85">
      <c r="G29" s="5"/>
      <c r="H29" s="105" t="s">
        <v>27</v>
      </c>
      <c r="I29" s="105"/>
      <c r="J29" s="105"/>
      <c r="K29" s="105"/>
      <c r="L29" s="18" t="s">
        <v>58</v>
      </c>
    </row>
    <row r="30" spans="7:23" s="1" customFormat="1" ht="108" customHeight="1" x14ac:dyDescent="0.8">
      <c r="G30" s="12"/>
      <c r="H30" s="10" t="s">
        <v>18</v>
      </c>
      <c r="I30" s="74" t="s">
        <v>140</v>
      </c>
      <c r="J30" s="74"/>
      <c r="K30" s="74"/>
      <c r="L30" s="13">
        <f>L31+L32+L33+L34+L35+L36+L37+L38+L39+L40+L41+L42+L43</f>
        <v>4998716</v>
      </c>
      <c r="N30" s="96"/>
      <c r="O30" s="96"/>
      <c r="P30" s="96"/>
      <c r="Q30" s="96"/>
      <c r="R30" s="96"/>
      <c r="S30" s="96"/>
      <c r="T30" s="96"/>
      <c r="U30" s="96"/>
      <c r="V30" s="96"/>
      <c r="W30" s="96"/>
    </row>
    <row r="31" spans="7:23" s="1" customFormat="1" ht="72" customHeight="1" x14ac:dyDescent="0.8">
      <c r="G31" s="12"/>
      <c r="H31" s="10"/>
      <c r="I31" s="3" t="s">
        <v>28</v>
      </c>
      <c r="J31" s="71" t="s">
        <v>63</v>
      </c>
      <c r="K31" s="71"/>
      <c r="L31" s="11">
        <v>2500000</v>
      </c>
    </row>
    <row r="32" spans="7:23" s="1" customFormat="1" ht="72" customHeight="1" x14ac:dyDescent="0.8">
      <c r="G32" s="12"/>
      <c r="H32" s="10"/>
      <c r="I32" s="3" t="s">
        <v>29</v>
      </c>
      <c r="J32" s="71" t="s">
        <v>59</v>
      </c>
      <c r="K32" s="71"/>
      <c r="L32" s="11">
        <v>12300</v>
      </c>
    </row>
    <row r="33" spans="7:23" s="1" customFormat="1" ht="72" customHeight="1" x14ac:dyDescent="0.8">
      <c r="G33" s="12"/>
      <c r="H33" s="10"/>
      <c r="I33" s="3" t="s">
        <v>30</v>
      </c>
      <c r="J33" s="71" t="s">
        <v>197</v>
      </c>
      <c r="K33" s="71"/>
      <c r="L33" s="11">
        <v>200000</v>
      </c>
    </row>
    <row r="34" spans="7:23" s="1" customFormat="1" ht="120" customHeight="1" x14ac:dyDescent="0.8">
      <c r="G34" s="12"/>
      <c r="H34" s="10"/>
      <c r="I34" s="3" t="s">
        <v>31</v>
      </c>
      <c r="J34" s="71" t="s">
        <v>0</v>
      </c>
      <c r="K34" s="71"/>
      <c r="L34" s="11">
        <v>295200</v>
      </c>
    </row>
    <row r="35" spans="7:23" s="1" customFormat="1" ht="117" customHeight="1" x14ac:dyDescent="0.8">
      <c r="G35" s="12"/>
      <c r="H35" s="10"/>
      <c r="I35" s="3" t="s">
        <v>32</v>
      </c>
      <c r="J35" s="71" t="s">
        <v>60</v>
      </c>
      <c r="K35" s="71"/>
      <c r="L35" s="11">
        <v>250000</v>
      </c>
    </row>
    <row r="36" spans="7:23" s="1" customFormat="1" ht="84" customHeight="1" x14ac:dyDescent="0.8">
      <c r="G36" s="12"/>
      <c r="H36" s="10"/>
      <c r="I36" s="3" t="s">
        <v>33</v>
      </c>
      <c r="J36" s="71" t="s">
        <v>1</v>
      </c>
      <c r="K36" s="71"/>
      <c r="L36" s="11">
        <v>40000</v>
      </c>
    </row>
    <row r="37" spans="7:23" s="1" customFormat="1" ht="72" customHeight="1" x14ac:dyDescent="0.8">
      <c r="G37" s="12"/>
      <c r="H37" s="10"/>
      <c r="I37" s="3" t="s">
        <v>40</v>
      </c>
      <c r="J37" s="71" t="s">
        <v>42</v>
      </c>
      <c r="K37" s="71"/>
      <c r="L37" s="11">
        <v>111216</v>
      </c>
    </row>
    <row r="38" spans="7:23" s="1" customFormat="1" ht="141" customHeight="1" x14ac:dyDescent="0.8">
      <c r="G38" s="12"/>
      <c r="H38" s="10"/>
      <c r="I38" s="16" t="s">
        <v>43</v>
      </c>
      <c r="J38" s="71" t="s">
        <v>98</v>
      </c>
      <c r="K38" s="71"/>
      <c r="L38" s="11">
        <v>600000</v>
      </c>
    </row>
    <row r="39" spans="7:23" s="1" customFormat="1" ht="141" customHeight="1" x14ac:dyDescent="0.8">
      <c r="G39" s="12"/>
      <c r="H39" s="10"/>
      <c r="I39" s="16" t="s">
        <v>95</v>
      </c>
      <c r="J39" s="71" t="s">
        <v>109</v>
      </c>
      <c r="K39" s="71"/>
      <c r="L39" s="11">
        <v>130000</v>
      </c>
    </row>
    <row r="40" spans="7:23" s="1" customFormat="1" ht="141" customHeight="1" x14ac:dyDescent="0.8">
      <c r="G40" s="12"/>
      <c r="H40" s="10"/>
      <c r="I40" s="26" t="s">
        <v>99</v>
      </c>
      <c r="J40" s="72" t="s">
        <v>69</v>
      </c>
      <c r="K40" s="73"/>
      <c r="L40" s="11">
        <v>50000</v>
      </c>
    </row>
    <row r="41" spans="7:23" s="1" customFormat="1" ht="141" customHeight="1" x14ac:dyDescent="0.8">
      <c r="G41" s="12"/>
      <c r="H41" s="10"/>
      <c r="I41" s="36" t="s">
        <v>112</v>
      </c>
      <c r="J41" s="91" t="s">
        <v>102</v>
      </c>
      <c r="K41" s="91"/>
      <c r="L41" s="21">
        <v>500000</v>
      </c>
    </row>
    <row r="42" spans="7:23" s="1" customFormat="1" ht="141" customHeight="1" x14ac:dyDescent="0.8">
      <c r="G42" s="12"/>
      <c r="H42" s="10"/>
      <c r="I42" s="16" t="s">
        <v>145</v>
      </c>
      <c r="J42" s="71" t="s">
        <v>100</v>
      </c>
      <c r="K42" s="71"/>
      <c r="L42" s="11">
        <v>300000</v>
      </c>
    </row>
    <row r="43" spans="7:23" s="1" customFormat="1" ht="141" customHeight="1" x14ac:dyDescent="0.8">
      <c r="G43" s="12"/>
      <c r="H43" s="10"/>
      <c r="I43" s="3" t="s">
        <v>230</v>
      </c>
      <c r="J43" s="97" t="s">
        <v>133</v>
      </c>
      <c r="K43" s="98"/>
      <c r="L43" s="11">
        <v>10000</v>
      </c>
    </row>
    <row r="44" spans="7:23" s="1" customFormat="1" ht="72" customHeight="1" x14ac:dyDescent="0.8">
      <c r="G44" s="12"/>
      <c r="H44" s="10" t="s">
        <v>19</v>
      </c>
      <c r="I44" s="90" t="s">
        <v>189</v>
      </c>
      <c r="J44" s="90"/>
      <c r="K44" s="90"/>
      <c r="L44" s="13">
        <f>L45+L46+L47+L48+L49+L50+L51+L52</f>
        <v>2490000</v>
      </c>
      <c r="N44" s="96"/>
      <c r="O44" s="96"/>
      <c r="P44" s="96"/>
      <c r="Q44" s="96"/>
      <c r="R44" s="96"/>
      <c r="S44" s="96"/>
      <c r="T44" s="96"/>
      <c r="U44" s="96"/>
      <c r="V44" s="96"/>
      <c r="W44" s="96"/>
    </row>
    <row r="45" spans="7:23" s="1" customFormat="1" ht="72" customHeight="1" x14ac:dyDescent="0.8">
      <c r="G45" s="12"/>
      <c r="H45" s="10"/>
      <c r="I45" s="3" t="s">
        <v>34</v>
      </c>
      <c r="J45" s="76" t="s">
        <v>198</v>
      </c>
      <c r="K45" s="76"/>
      <c r="L45" s="11">
        <v>1000000</v>
      </c>
    </row>
    <row r="46" spans="7:23" s="1" customFormat="1" ht="72" customHeight="1" x14ac:dyDescent="0.8">
      <c r="G46" s="12"/>
      <c r="H46" s="10"/>
      <c r="I46" s="3" t="s">
        <v>35</v>
      </c>
      <c r="J46" s="76" t="s">
        <v>199</v>
      </c>
      <c r="K46" s="76"/>
      <c r="L46" s="11">
        <v>30000</v>
      </c>
    </row>
    <row r="47" spans="7:23" s="1" customFormat="1" ht="72" customHeight="1" x14ac:dyDescent="0.8">
      <c r="G47" s="12"/>
      <c r="H47" s="10"/>
      <c r="I47" s="3" t="s">
        <v>36</v>
      </c>
      <c r="J47" s="76" t="s">
        <v>200</v>
      </c>
      <c r="K47" s="76"/>
      <c r="L47" s="11">
        <v>800000</v>
      </c>
    </row>
    <row r="48" spans="7:23" s="1" customFormat="1" ht="72" customHeight="1" x14ac:dyDescent="0.8">
      <c r="G48" s="12"/>
      <c r="H48" s="10"/>
      <c r="I48" s="3" t="s">
        <v>65</v>
      </c>
      <c r="J48" s="76" t="s">
        <v>201</v>
      </c>
      <c r="K48" s="76"/>
      <c r="L48" s="11">
        <v>250000</v>
      </c>
    </row>
    <row r="49" spans="7:23" s="1" customFormat="1" ht="111" customHeight="1" x14ac:dyDescent="0.8">
      <c r="G49" s="12"/>
      <c r="H49" s="10"/>
      <c r="I49" s="3" t="s">
        <v>66</v>
      </c>
      <c r="J49" s="71" t="s">
        <v>113</v>
      </c>
      <c r="K49" s="71"/>
      <c r="L49" s="11">
        <v>60000</v>
      </c>
    </row>
    <row r="50" spans="7:23" s="1" customFormat="1" ht="111" customHeight="1" x14ac:dyDescent="0.8">
      <c r="G50" s="12"/>
      <c r="H50" s="10"/>
      <c r="I50" s="16" t="s">
        <v>67</v>
      </c>
      <c r="J50" s="71" t="s">
        <v>114</v>
      </c>
      <c r="K50" s="71"/>
      <c r="L50" s="11">
        <v>100000</v>
      </c>
    </row>
    <row r="51" spans="7:23" s="1" customFormat="1" ht="114" customHeight="1" x14ac:dyDescent="0.8">
      <c r="G51" s="12"/>
      <c r="H51" s="10"/>
      <c r="I51" s="16" t="s">
        <v>94</v>
      </c>
      <c r="J51" s="71" t="s">
        <v>121</v>
      </c>
      <c r="K51" s="71"/>
      <c r="L51" s="11">
        <v>150000</v>
      </c>
    </row>
    <row r="52" spans="7:23" s="1" customFormat="1" ht="135" customHeight="1" x14ac:dyDescent="0.8">
      <c r="G52" s="12"/>
      <c r="H52" s="10"/>
      <c r="I52" s="3" t="s">
        <v>115</v>
      </c>
      <c r="J52" s="72" t="s">
        <v>202</v>
      </c>
      <c r="K52" s="73"/>
      <c r="L52" s="11">
        <v>100000</v>
      </c>
    </row>
    <row r="53" spans="7:23" s="1" customFormat="1" ht="72" customHeight="1" x14ac:dyDescent="0.8">
      <c r="G53" s="6"/>
      <c r="H53" s="14" t="s">
        <v>20</v>
      </c>
      <c r="I53" s="102" t="s">
        <v>41</v>
      </c>
      <c r="J53" s="102"/>
      <c r="K53" s="102"/>
      <c r="L53" s="22">
        <f>L54+L55+L56+L57+L58+L59+L60</f>
        <v>3461384.7800000003</v>
      </c>
      <c r="N53" s="96"/>
      <c r="O53" s="96"/>
      <c r="P53" s="96"/>
      <c r="Q53" s="96"/>
      <c r="R53" s="96"/>
      <c r="S53" s="96"/>
      <c r="T53" s="96"/>
      <c r="U53" s="96"/>
      <c r="V53" s="96"/>
      <c r="W53" s="96"/>
    </row>
    <row r="54" spans="7:23" s="1" customFormat="1" ht="195" customHeight="1" x14ac:dyDescent="0.8">
      <c r="G54" s="6"/>
      <c r="H54" s="9"/>
      <c r="I54" s="7" t="s">
        <v>37</v>
      </c>
      <c r="J54" s="91" t="s">
        <v>23</v>
      </c>
      <c r="K54" s="91"/>
      <c r="L54" s="21">
        <v>80000</v>
      </c>
    </row>
    <row r="55" spans="7:23" s="1" customFormat="1" ht="406.5" customHeight="1" x14ac:dyDescent="0.8">
      <c r="G55" s="6"/>
      <c r="H55" s="9"/>
      <c r="I55" s="7" t="s">
        <v>39</v>
      </c>
      <c r="J55" s="91" t="s">
        <v>96</v>
      </c>
      <c r="K55" s="91"/>
      <c r="L55" s="21">
        <v>1500000</v>
      </c>
    </row>
    <row r="56" spans="7:23" s="1" customFormat="1" ht="97.5" customHeight="1" x14ac:dyDescent="0.8">
      <c r="G56" s="6"/>
      <c r="H56" s="9"/>
      <c r="I56" s="3" t="s">
        <v>227</v>
      </c>
      <c r="J56" s="71" t="s">
        <v>9</v>
      </c>
      <c r="K56" s="71"/>
      <c r="L56" s="11">
        <v>294384.78000000003</v>
      </c>
    </row>
    <row r="57" spans="7:23" s="1" customFormat="1" ht="100.5" customHeight="1" x14ac:dyDescent="0.8">
      <c r="G57" s="6"/>
      <c r="H57" s="9"/>
      <c r="I57" s="3" t="s">
        <v>64</v>
      </c>
      <c r="J57" s="76" t="s">
        <v>104</v>
      </c>
      <c r="K57" s="76"/>
      <c r="L57" s="11">
        <v>40000</v>
      </c>
    </row>
    <row r="58" spans="7:23" s="1" customFormat="1" ht="69" customHeight="1" x14ac:dyDescent="0.8">
      <c r="G58" s="6"/>
      <c r="H58" s="9"/>
      <c r="I58" s="7" t="s">
        <v>146</v>
      </c>
      <c r="J58" s="91" t="s">
        <v>14</v>
      </c>
      <c r="K58" s="91"/>
      <c r="L58" s="21">
        <v>72000</v>
      </c>
    </row>
    <row r="59" spans="7:23" s="1" customFormat="1" ht="132" customHeight="1" x14ac:dyDescent="0.8">
      <c r="G59" s="6"/>
      <c r="H59" s="9"/>
      <c r="I59" s="7" t="s">
        <v>147</v>
      </c>
      <c r="J59" s="91" t="s">
        <v>181</v>
      </c>
      <c r="K59" s="91"/>
      <c r="L59" s="21">
        <v>75000</v>
      </c>
    </row>
    <row r="60" spans="7:23" s="1" customFormat="1" ht="90" customHeight="1" x14ac:dyDescent="0.8">
      <c r="G60" s="6"/>
      <c r="H60" s="9"/>
      <c r="I60" s="7" t="s">
        <v>148</v>
      </c>
      <c r="J60" s="92" t="s">
        <v>190</v>
      </c>
      <c r="K60" s="93"/>
      <c r="L60" s="21">
        <v>1400000</v>
      </c>
    </row>
    <row r="61" spans="7:23" s="1" customFormat="1" ht="132" customHeight="1" x14ac:dyDescent="0.8">
      <c r="G61" s="6"/>
      <c r="H61" s="35" t="s">
        <v>136</v>
      </c>
      <c r="I61" s="87" t="s">
        <v>135</v>
      </c>
      <c r="J61" s="88"/>
      <c r="K61" s="89"/>
      <c r="L61" s="22">
        <v>824371.19999999995</v>
      </c>
      <c r="N61" s="96"/>
      <c r="O61" s="96"/>
      <c r="P61" s="96"/>
      <c r="Q61" s="96"/>
      <c r="R61" s="96"/>
      <c r="S61" s="96"/>
      <c r="T61" s="96"/>
      <c r="U61" s="96"/>
      <c r="V61" s="96"/>
      <c r="W61" s="96"/>
    </row>
    <row r="62" spans="7:23" s="1" customFormat="1" ht="72" customHeight="1" x14ac:dyDescent="0.8">
      <c r="G62" s="6"/>
      <c r="H62" s="14" t="s">
        <v>137</v>
      </c>
      <c r="I62" s="90" t="s">
        <v>138</v>
      </c>
      <c r="J62" s="90"/>
      <c r="K62" s="90"/>
      <c r="L62" s="22">
        <f>L63+L64+L65+L66</f>
        <v>2324000</v>
      </c>
      <c r="N62" s="96"/>
      <c r="O62" s="96"/>
      <c r="P62" s="96"/>
      <c r="Q62" s="96"/>
      <c r="R62" s="96"/>
      <c r="S62" s="96"/>
      <c r="T62" s="96"/>
    </row>
    <row r="63" spans="7:23" s="1" customFormat="1" ht="72" customHeight="1" x14ac:dyDescent="0.8">
      <c r="G63" s="6"/>
      <c r="H63" s="14"/>
      <c r="I63" s="9" t="s">
        <v>51</v>
      </c>
      <c r="J63" s="76" t="s">
        <v>131</v>
      </c>
      <c r="K63" s="76"/>
      <c r="L63" s="21">
        <v>200000</v>
      </c>
    </row>
    <row r="64" spans="7:23" s="1" customFormat="1" ht="72" customHeight="1" x14ac:dyDescent="0.8">
      <c r="G64" s="6"/>
      <c r="H64" s="14"/>
      <c r="I64" s="9" t="s">
        <v>52</v>
      </c>
      <c r="J64" s="97" t="s">
        <v>122</v>
      </c>
      <c r="K64" s="98"/>
      <c r="L64" s="21">
        <v>300000</v>
      </c>
    </row>
    <row r="65" spans="7:21" s="1" customFormat="1" ht="111" customHeight="1" x14ac:dyDescent="0.8">
      <c r="G65" s="6"/>
      <c r="H65" s="14"/>
      <c r="I65" s="3" t="s">
        <v>53</v>
      </c>
      <c r="J65" s="71" t="s">
        <v>61</v>
      </c>
      <c r="K65" s="71"/>
      <c r="L65" s="11">
        <v>72000</v>
      </c>
    </row>
    <row r="66" spans="7:21" s="1" customFormat="1" ht="225" customHeight="1" x14ac:dyDescent="0.8">
      <c r="G66" s="6"/>
      <c r="H66" s="14"/>
      <c r="I66" s="3" t="s">
        <v>54</v>
      </c>
      <c r="J66" s="71" t="s">
        <v>68</v>
      </c>
      <c r="K66" s="71"/>
      <c r="L66" s="11">
        <v>1752000</v>
      </c>
    </row>
    <row r="67" spans="7:21" s="1" customFormat="1" ht="72.75" customHeight="1" x14ac:dyDescent="0.8">
      <c r="G67" s="6"/>
      <c r="H67" s="10" t="s">
        <v>142</v>
      </c>
      <c r="I67" s="99" t="s">
        <v>141</v>
      </c>
      <c r="J67" s="100"/>
      <c r="K67" s="101"/>
      <c r="L67" s="22">
        <f>L68+L69+L70</f>
        <v>371400</v>
      </c>
      <c r="N67" s="96"/>
      <c r="O67" s="96"/>
      <c r="P67" s="96"/>
      <c r="Q67" s="96"/>
      <c r="R67" s="96"/>
      <c r="S67" s="96"/>
      <c r="T67" s="96"/>
    </row>
    <row r="68" spans="7:21" s="1" customFormat="1" ht="72.75" customHeight="1" x14ac:dyDescent="0.8">
      <c r="G68" s="6"/>
      <c r="H68" s="3"/>
      <c r="I68" s="36" t="s">
        <v>77</v>
      </c>
      <c r="J68" s="92" t="s">
        <v>71</v>
      </c>
      <c r="K68" s="93"/>
      <c r="L68" s="4">
        <v>270000</v>
      </c>
    </row>
    <row r="69" spans="7:21" s="1" customFormat="1" ht="72.75" customHeight="1" x14ac:dyDescent="0.8">
      <c r="G69" s="6"/>
      <c r="H69" s="3"/>
      <c r="I69" s="36" t="s">
        <v>78</v>
      </c>
      <c r="J69" s="94" t="s">
        <v>72</v>
      </c>
      <c r="K69" s="95"/>
      <c r="L69" s="4">
        <v>78000</v>
      </c>
    </row>
    <row r="70" spans="7:21" s="1" customFormat="1" ht="72.75" customHeight="1" x14ac:dyDescent="0.8">
      <c r="G70" s="6"/>
      <c r="H70" s="3"/>
      <c r="I70" s="36" t="s">
        <v>79</v>
      </c>
      <c r="J70" s="94" t="s">
        <v>70</v>
      </c>
      <c r="K70" s="95"/>
      <c r="L70" s="4">
        <v>23400</v>
      </c>
    </row>
    <row r="71" spans="7:21" s="1" customFormat="1" ht="72.75" customHeight="1" x14ac:dyDescent="0.8">
      <c r="G71" s="6"/>
      <c r="H71" s="14" t="s">
        <v>151</v>
      </c>
      <c r="I71" s="90" t="s">
        <v>139</v>
      </c>
      <c r="J71" s="90"/>
      <c r="K71" s="90"/>
      <c r="L71" s="22">
        <f>L72+L73+L74+L75+L76+L77+L78+L79+L80+L81+L82+L83+L84+L85+L86+L87+L88+L89+L90+L91+L92+L93+L94+L95+L96+L97+L98+L99+L100</f>
        <v>4328073.49</v>
      </c>
      <c r="N71" s="96"/>
      <c r="O71" s="96"/>
      <c r="P71" s="96"/>
      <c r="Q71" s="96"/>
      <c r="R71" s="96"/>
      <c r="S71" s="96"/>
      <c r="T71" s="96"/>
      <c r="U71" s="96"/>
    </row>
    <row r="72" spans="7:21" s="1" customFormat="1" ht="72.75" customHeight="1" x14ac:dyDescent="0.8">
      <c r="G72" s="6"/>
      <c r="H72" s="14"/>
      <c r="I72" s="3" t="s">
        <v>80</v>
      </c>
      <c r="J72" s="76" t="s">
        <v>8</v>
      </c>
      <c r="K72" s="76"/>
      <c r="L72" s="4">
        <v>50000</v>
      </c>
    </row>
    <row r="73" spans="7:21" s="1" customFormat="1" ht="72.75" customHeight="1" x14ac:dyDescent="0.8">
      <c r="G73" s="6"/>
      <c r="H73" s="14"/>
      <c r="I73" s="3" t="s">
        <v>81</v>
      </c>
      <c r="J73" s="71" t="s">
        <v>101</v>
      </c>
      <c r="K73" s="71"/>
      <c r="L73" s="4">
        <v>291520</v>
      </c>
    </row>
    <row r="74" spans="7:21" s="1" customFormat="1" ht="72.75" customHeight="1" x14ac:dyDescent="0.8">
      <c r="G74" s="6"/>
      <c r="H74" s="14"/>
      <c r="I74" s="3" t="s">
        <v>82</v>
      </c>
      <c r="J74" s="72" t="s">
        <v>120</v>
      </c>
      <c r="K74" s="73"/>
      <c r="L74" s="11">
        <v>483410</v>
      </c>
    </row>
    <row r="75" spans="7:21" s="1" customFormat="1" ht="72.75" customHeight="1" x14ac:dyDescent="0.8">
      <c r="G75" s="6"/>
      <c r="H75" s="14"/>
      <c r="I75" s="9" t="s">
        <v>83</v>
      </c>
      <c r="J75" s="72" t="s">
        <v>108</v>
      </c>
      <c r="K75" s="73"/>
      <c r="L75" s="21">
        <v>5488</v>
      </c>
    </row>
    <row r="76" spans="7:21" s="1" customFormat="1" ht="72.75" customHeight="1" x14ac:dyDescent="0.8">
      <c r="G76" s="6"/>
      <c r="H76" s="14"/>
      <c r="I76" s="9" t="s">
        <v>84</v>
      </c>
      <c r="J76" s="72" t="s">
        <v>13</v>
      </c>
      <c r="K76" s="73"/>
      <c r="L76" s="21">
        <v>825000</v>
      </c>
    </row>
    <row r="77" spans="7:21" s="1" customFormat="1" ht="78.75" customHeight="1" x14ac:dyDescent="0.8">
      <c r="G77" s="6"/>
      <c r="H77" s="14"/>
      <c r="I77" s="9" t="s">
        <v>85</v>
      </c>
      <c r="J77" s="72" t="s">
        <v>55</v>
      </c>
      <c r="K77" s="73"/>
      <c r="L77" s="21">
        <v>250000</v>
      </c>
    </row>
    <row r="78" spans="7:21" s="1" customFormat="1" ht="72.75" customHeight="1" x14ac:dyDescent="0.8">
      <c r="G78" s="6"/>
      <c r="H78" s="9"/>
      <c r="I78" s="9" t="s">
        <v>228</v>
      </c>
      <c r="J78" s="71" t="s">
        <v>7</v>
      </c>
      <c r="K78" s="71"/>
      <c r="L78" s="21">
        <v>230000</v>
      </c>
    </row>
    <row r="79" spans="7:21" s="1" customFormat="1" ht="72.75" customHeight="1" x14ac:dyDescent="0.8">
      <c r="G79" s="6"/>
      <c r="H79" s="9"/>
      <c r="I79" s="9" t="s">
        <v>119</v>
      </c>
      <c r="J79" s="71" t="s">
        <v>106</v>
      </c>
      <c r="K79" s="71"/>
      <c r="L79" s="21">
        <v>150000</v>
      </c>
    </row>
    <row r="80" spans="7:21" s="1" customFormat="1" ht="123.75" customHeight="1" x14ac:dyDescent="0.8">
      <c r="G80" s="6"/>
      <c r="H80" s="9"/>
      <c r="I80" s="9" t="s">
        <v>152</v>
      </c>
      <c r="J80" s="71" t="s">
        <v>10</v>
      </c>
      <c r="K80" s="71"/>
      <c r="L80" s="21">
        <v>10000</v>
      </c>
    </row>
    <row r="81" spans="7:12" s="1" customFormat="1" ht="192" customHeight="1" x14ac:dyDescent="0.8">
      <c r="G81" s="6"/>
      <c r="H81" s="9"/>
      <c r="I81" s="9" t="s">
        <v>153</v>
      </c>
      <c r="J81" s="71" t="s">
        <v>203</v>
      </c>
      <c r="K81" s="71"/>
      <c r="L81" s="21">
        <v>102000</v>
      </c>
    </row>
    <row r="82" spans="7:12" s="2" customFormat="1" ht="84" customHeight="1" x14ac:dyDescent="0.8">
      <c r="G82" s="8"/>
      <c r="H82" s="3"/>
      <c r="I82" s="9" t="s">
        <v>154</v>
      </c>
      <c r="J82" s="71" t="s">
        <v>11</v>
      </c>
      <c r="K82" s="71"/>
      <c r="L82" s="4">
        <v>50000</v>
      </c>
    </row>
    <row r="83" spans="7:12" s="2" customFormat="1" ht="171" customHeight="1" x14ac:dyDescent="0.8">
      <c r="G83" s="8"/>
      <c r="H83" s="3"/>
      <c r="I83" s="9" t="s">
        <v>155</v>
      </c>
      <c r="J83" s="71" t="s">
        <v>206</v>
      </c>
      <c r="K83" s="71"/>
      <c r="L83" s="4">
        <v>35000</v>
      </c>
    </row>
    <row r="84" spans="7:12" s="2" customFormat="1" ht="387" customHeight="1" x14ac:dyDescent="0.8">
      <c r="G84" s="8"/>
      <c r="H84" s="3"/>
      <c r="I84" s="9" t="s">
        <v>156</v>
      </c>
      <c r="J84" s="71" t="s">
        <v>204</v>
      </c>
      <c r="K84" s="71"/>
      <c r="L84" s="4">
        <v>100000</v>
      </c>
    </row>
    <row r="85" spans="7:12" s="2" customFormat="1" ht="84" customHeight="1" x14ac:dyDescent="0.8">
      <c r="G85" s="8"/>
      <c r="H85" s="3"/>
      <c r="I85" s="9" t="s">
        <v>157</v>
      </c>
      <c r="J85" s="71" t="s">
        <v>56</v>
      </c>
      <c r="K85" s="71"/>
      <c r="L85" s="4">
        <v>420000</v>
      </c>
    </row>
    <row r="86" spans="7:12" s="2" customFormat="1" ht="129" customHeight="1" x14ac:dyDescent="0.8">
      <c r="G86" s="8"/>
      <c r="H86" s="3"/>
      <c r="I86" s="9" t="s">
        <v>158</v>
      </c>
      <c r="J86" s="71" t="s">
        <v>209</v>
      </c>
      <c r="K86" s="71"/>
      <c r="L86" s="4">
        <v>50000</v>
      </c>
    </row>
    <row r="87" spans="7:12" s="2" customFormat="1" ht="186" customHeight="1" x14ac:dyDescent="0.8">
      <c r="G87" s="8"/>
      <c r="H87" s="3"/>
      <c r="I87" s="9" t="s">
        <v>159</v>
      </c>
      <c r="J87" s="71" t="s">
        <v>205</v>
      </c>
      <c r="K87" s="71"/>
      <c r="L87" s="21">
        <v>17900</v>
      </c>
    </row>
    <row r="88" spans="7:12" s="2" customFormat="1" ht="123" customHeight="1" x14ac:dyDescent="0.8">
      <c r="G88" s="8"/>
      <c r="H88" s="3"/>
      <c r="I88" s="9" t="s">
        <v>160</v>
      </c>
      <c r="J88" s="71" t="s">
        <v>5</v>
      </c>
      <c r="K88" s="71"/>
      <c r="L88" s="21">
        <v>37996</v>
      </c>
    </row>
    <row r="89" spans="7:12" s="2" customFormat="1" ht="72" customHeight="1" x14ac:dyDescent="0.8">
      <c r="G89" s="8"/>
      <c r="H89" s="3"/>
      <c r="I89" s="9" t="s">
        <v>161</v>
      </c>
      <c r="J89" s="71" t="s">
        <v>25</v>
      </c>
      <c r="K89" s="71"/>
      <c r="L89" s="4">
        <v>100000</v>
      </c>
    </row>
    <row r="90" spans="7:12" s="2" customFormat="1" ht="72" customHeight="1" x14ac:dyDescent="0.8">
      <c r="G90" s="8"/>
      <c r="H90" s="3"/>
      <c r="I90" s="26" t="s">
        <v>162</v>
      </c>
      <c r="J90" s="71" t="s">
        <v>110</v>
      </c>
      <c r="K90" s="71"/>
      <c r="L90" s="4">
        <v>130000</v>
      </c>
    </row>
    <row r="91" spans="7:12" s="2" customFormat="1" ht="135" customHeight="1" x14ac:dyDescent="0.8">
      <c r="G91" s="8"/>
      <c r="H91" s="3"/>
      <c r="I91" s="9" t="s">
        <v>163</v>
      </c>
      <c r="J91" s="71" t="s">
        <v>207</v>
      </c>
      <c r="K91" s="71"/>
      <c r="L91" s="4">
        <v>100000</v>
      </c>
    </row>
    <row r="92" spans="7:12" s="2" customFormat="1" ht="75" customHeight="1" x14ac:dyDescent="0.8">
      <c r="G92" s="8"/>
      <c r="H92" s="3"/>
      <c r="I92" s="9" t="s">
        <v>164</v>
      </c>
      <c r="J92" s="71" t="s">
        <v>62</v>
      </c>
      <c r="K92" s="71"/>
      <c r="L92" s="21">
        <v>36000</v>
      </c>
    </row>
    <row r="93" spans="7:12" s="2" customFormat="1" ht="240" customHeight="1" x14ac:dyDescent="0.8">
      <c r="G93" s="8"/>
      <c r="H93" s="3"/>
      <c r="I93" s="16" t="s">
        <v>165</v>
      </c>
      <c r="J93" s="72" t="s">
        <v>229</v>
      </c>
      <c r="K93" s="73"/>
      <c r="L93" s="21">
        <v>240000</v>
      </c>
    </row>
    <row r="94" spans="7:12" s="2" customFormat="1" ht="93" customHeight="1" x14ac:dyDescent="0.8">
      <c r="G94" s="8"/>
      <c r="H94" s="3"/>
      <c r="I94" s="3" t="s">
        <v>166</v>
      </c>
      <c r="J94" s="91" t="s">
        <v>15</v>
      </c>
      <c r="K94" s="91"/>
      <c r="L94" s="21">
        <v>205306.15</v>
      </c>
    </row>
    <row r="95" spans="7:12" s="2" customFormat="1" ht="84" customHeight="1" x14ac:dyDescent="0.8">
      <c r="G95" s="8"/>
      <c r="H95" s="3"/>
      <c r="I95" s="3" t="s">
        <v>167</v>
      </c>
      <c r="J95" s="91" t="s">
        <v>16</v>
      </c>
      <c r="K95" s="91"/>
      <c r="L95" s="21">
        <v>119885.41</v>
      </c>
    </row>
    <row r="96" spans="7:12" s="2" customFormat="1" ht="87" customHeight="1" x14ac:dyDescent="0.8">
      <c r="G96" s="8"/>
      <c r="H96" s="3"/>
      <c r="I96" s="3" t="s">
        <v>168</v>
      </c>
      <c r="J96" s="91" t="s">
        <v>17</v>
      </c>
      <c r="K96" s="91"/>
      <c r="L96" s="21">
        <v>51552.75</v>
      </c>
    </row>
    <row r="97" spans="7:23" s="2" customFormat="1" ht="111" customHeight="1" x14ac:dyDescent="0.8">
      <c r="G97" s="8"/>
      <c r="H97" s="3"/>
      <c r="I97" s="3" t="s">
        <v>169</v>
      </c>
      <c r="J97" s="91" t="s">
        <v>107</v>
      </c>
      <c r="K97" s="91"/>
      <c r="L97" s="21">
        <v>62015.18</v>
      </c>
    </row>
    <row r="98" spans="7:23" s="2" customFormat="1" ht="111" customHeight="1" x14ac:dyDescent="0.8">
      <c r="G98" s="8"/>
      <c r="H98" s="3"/>
      <c r="I98" s="3" t="s">
        <v>170</v>
      </c>
      <c r="J98" s="91" t="s">
        <v>208</v>
      </c>
      <c r="K98" s="91"/>
      <c r="L98" s="21">
        <v>50000</v>
      </c>
    </row>
    <row r="99" spans="7:23" s="2" customFormat="1" ht="111" customHeight="1" x14ac:dyDescent="0.8">
      <c r="G99" s="8"/>
      <c r="H99" s="3"/>
      <c r="I99" s="36" t="s">
        <v>171</v>
      </c>
      <c r="J99" s="91" t="s">
        <v>46</v>
      </c>
      <c r="K99" s="91"/>
      <c r="L99" s="21">
        <v>5000</v>
      </c>
    </row>
    <row r="100" spans="7:23" s="2" customFormat="1" ht="111" customHeight="1" x14ac:dyDescent="0.8">
      <c r="G100" s="8"/>
      <c r="H100" s="3"/>
      <c r="I100" s="36" t="s">
        <v>172</v>
      </c>
      <c r="J100" s="91" t="s">
        <v>103</v>
      </c>
      <c r="K100" s="91"/>
      <c r="L100" s="21">
        <v>120000</v>
      </c>
    </row>
    <row r="101" spans="7:23" s="2" customFormat="1" ht="81" customHeight="1" x14ac:dyDescent="0.8">
      <c r="G101" s="6"/>
      <c r="H101" s="14" t="s">
        <v>86</v>
      </c>
      <c r="I101" s="90" t="s">
        <v>47</v>
      </c>
      <c r="J101" s="90"/>
      <c r="K101" s="90"/>
      <c r="L101" s="22">
        <f>L103+L104+L105+L106+L107+L108+L109+L110+L111+L112+L113+L114+L115+L116</f>
        <v>493995</v>
      </c>
      <c r="N101" s="75"/>
      <c r="O101" s="75"/>
      <c r="P101" s="75"/>
      <c r="Q101" s="75"/>
      <c r="R101" s="75"/>
      <c r="S101" s="75"/>
      <c r="T101" s="75"/>
      <c r="U101" s="75"/>
      <c r="V101" s="75"/>
      <c r="W101" s="75"/>
    </row>
    <row r="102" spans="7:23" s="2" customFormat="1" ht="81" customHeight="1" x14ac:dyDescent="0.8">
      <c r="G102" s="6"/>
      <c r="H102" s="9"/>
      <c r="I102" s="26" t="s">
        <v>87</v>
      </c>
      <c r="J102" s="71" t="s">
        <v>210</v>
      </c>
      <c r="K102" s="71"/>
      <c r="L102" s="21"/>
    </row>
    <row r="103" spans="7:23" s="2" customFormat="1" ht="60" customHeight="1" x14ac:dyDescent="0.8">
      <c r="G103" s="6"/>
      <c r="H103" s="9"/>
      <c r="I103" s="9"/>
      <c r="J103" s="51" t="s">
        <v>173</v>
      </c>
      <c r="K103" s="27" t="s">
        <v>213</v>
      </c>
      <c r="L103" s="21">
        <v>25000</v>
      </c>
    </row>
    <row r="104" spans="7:23" s="2" customFormat="1" ht="66" customHeight="1" x14ac:dyDescent="0.8">
      <c r="G104" s="6"/>
      <c r="H104" s="9"/>
      <c r="I104" s="9"/>
      <c r="J104" s="51" t="s">
        <v>174</v>
      </c>
      <c r="K104" s="51" t="s">
        <v>73</v>
      </c>
      <c r="L104" s="21">
        <v>5000</v>
      </c>
    </row>
    <row r="105" spans="7:23" s="2" customFormat="1" ht="108" customHeight="1" x14ac:dyDescent="0.8">
      <c r="G105" s="6"/>
      <c r="H105" s="9"/>
      <c r="I105" s="9"/>
      <c r="J105" s="51" t="s">
        <v>175</v>
      </c>
      <c r="K105" s="27" t="s">
        <v>75</v>
      </c>
      <c r="L105" s="21">
        <v>4800</v>
      </c>
    </row>
    <row r="106" spans="7:23" s="2" customFormat="1" ht="111" customHeight="1" x14ac:dyDescent="0.8">
      <c r="G106" s="6"/>
      <c r="H106" s="9"/>
      <c r="I106" s="9"/>
      <c r="J106" s="51" t="s">
        <v>176</v>
      </c>
      <c r="K106" s="51" t="s">
        <v>211</v>
      </c>
      <c r="L106" s="21">
        <v>4000</v>
      </c>
    </row>
    <row r="107" spans="7:23" s="2" customFormat="1" ht="63" customHeight="1" x14ac:dyDescent="0.8">
      <c r="G107" s="6"/>
      <c r="H107" s="9"/>
      <c r="I107" s="9"/>
      <c r="J107" s="51" t="s">
        <v>177</v>
      </c>
      <c r="K107" s="51" t="s">
        <v>74</v>
      </c>
      <c r="L107" s="21">
        <v>3000</v>
      </c>
    </row>
    <row r="108" spans="7:23" s="2" customFormat="1" ht="126" customHeight="1" x14ac:dyDescent="0.8">
      <c r="G108" s="6"/>
      <c r="H108" s="9"/>
      <c r="I108" s="9"/>
      <c r="J108" s="51" t="s">
        <v>178</v>
      </c>
      <c r="K108" s="51" t="s">
        <v>212</v>
      </c>
      <c r="L108" s="21">
        <v>5195</v>
      </c>
    </row>
    <row r="109" spans="7:23" s="2" customFormat="1" ht="63" customHeight="1" x14ac:dyDescent="0.8">
      <c r="G109" s="6"/>
      <c r="H109" s="9"/>
      <c r="I109" s="9"/>
      <c r="J109" s="51" t="s">
        <v>179</v>
      </c>
      <c r="K109" s="51" t="s">
        <v>2</v>
      </c>
      <c r="L109" s="21">
        <v>100000</v>
      </c>
    </row>
    <row r="110" spans="7:23" s="2" customFormat="1" ht="111" customHeight="1" x14ac:dyDescent="0.8">
      <c r="G110" s="6"/>
      <c r="H110" s="9"/>
      <c r="I110" s="9"/>
      <c r="J110" s="51" t="s">
        <v>180</v>
      </c>
      <c r="K110" s="51" t="s">
        <v>225</v>
      </c>
      <c r="L110" s="21">
        <v>42000</v>
      </c>
    </row>
    <row r="111" spans="7:23" s="2" customFormat="1" ht="63" customHeight="1" x14ac:dyDescent="0.8">
      <c r="G111" s="6"/>
      <c r="H111" s="9"/>
      <c r="I111" s="9"/>
      <c r="J111" s="51" t="s">
        <v>184</v>
      </c>
      <c r="K111" s="51" t="s">
        <v>226</v>
      </c>
      <c r="L111" s="21">
        <v>30000</v>
      </c>
    </row>
    <row r="112" spans="7:23" s="2" customFormat="1" ht="63" customHeight="1" x14ac:dyDescent="0.8">
      <c r="G112" s="6"/>
      <c r="H112" s="9"/>
      <c r="I112" s="9" t="s">
        <v>88</v>
      </c>
      <c r="J112" s="72" t="s">
        <v>38</v>
      </c>
      <c r="K112" s="73"/>
      <c r="L112" s="21">
        <v>30000</v>
      </c>
    </row>
    <row r="113" spans="7:21" s="2" customFormat="1" ht="66" customHeight="1" x14ac:dyDescent="0.8">
      <c r="G113" s="6"/>
      <c r="H113" s="9"/>
      <c r="I113" s="9" t="s">
        <v>89</v>
      </c>
      <c r="J113" s="71" t="s">
        <v>111</v>
      </c>
      <c r="K113" s="71"/>
      <c r="L113" s="21">
        <v>55000</v>
      </c>
    </row>
    <row r="114" spans="7:21" s="2" customFormat="1" ht="69" customHeight="1" x14ac:dyDescent="0.8">
      <c r="G114" s="6"/>
      <c r="H114" s="9"/>
      <c r="I114" s="9" t="s">
        <v>90</v>
      </c>
      <c r="J114" s="71" t="s">
        <v>116</v>
      </c>
      <c r="K114" s="71"/>
      <c r="L114" s="21">
        <v>100000</v>
      </c>
    </row>
    <row r="115" spans="7:21" s="2" customFormat="1" ht="69" customHeight="1" x14ac:dyDescent="0.8">
      <c r="G115" s="6"/>
      <c r="H115" s="9"/>
      <c r="I115" s="9" t="s">
        <v>91</v>
      </c>
      <c r="J115" s="71" t="s">
        <v>117</v>
      </c>
      <c r="K115" s="71"/>
      <c r="L115" s="21">
        <v>70000</v>
      </c>
    </row>
    <row r="116" spans="7:21" s="2" customFormat="1" ht="69" customHeight="1" x14ac:dyDescent="0.8">
      <c r="G116" s="6"/>
      <c r="H116" s="9"/>
      <c r="I116" s="9" t="s">
        <v>92</v>
      </c>
      <c r="J116" s="71" t="s">
        <v>118</v>
      </c>
      <c r="K116" s="71"/>
      <c r="L116" s="21">
        <v>20000</v>
      </c>
    </row>
    <row r="117" spans="7:21" s="2" customFormat="1" ht="69" customHeight="1" x14ac:dyDescent="0.8">
      <c r="G117" s="6"/>
      <c r="H117" s="29" t="s">
        <v>127</v>
      </c>
      <c r="I117" s="87" t="s">
        <v>124</v>
      </c>
      <c r="J117" s="88"/>
      <c r="K117" s="89"/>
      <c r="L117" s="22">
        <f>L118+L119+L120</f>
        <v>450000</v>
      </c>
      <c r="N117" s="75"/>
      <c r="O117" s="75"/>
      <c r="P117" s="75"/>
      <c r="Q117" s="75"/>
      <c r="R117" s="75"/>
      <c r="S117" s="75"/>
      <c r="T117" s="75"/>
      <c r="U117" s="75"/>
    </row>
    <row r="118" spans="7:21" s="2" customFormat="1" ht="141" customHeight="1" x14ac:dyDescent="0.8">
      <c r="G118" s="6"/>
      <c r="H118" s="9"/>
      <c r="I118" s="9" t="s">
        <v>128</v>
      </c>
      <c r="J118" s="72" t="s">
        <v>125</v>
      </c>
      <c r="K118" s="73"/>
      <c r="L118" s="21">
        <v>100000</v>
      </c>
    </row>
    <row r="119" spans="7:21" s="2" customFormat="1" ht="141" customHeight="1" x14ac:dyDescent="0.8">
      <c r="G119" s="6"/>
      <c r="H119" s="9"/>
      <c r="I119" s="9" t="s">
        <v>129</v>
      </c>
      <c r="J119" s="71" t="s">
        <v>132</v>
      </c>
      <c r="K119" s="71"/>
      <c r="L119" s="21">
        <v>150000</v>
      </c>
    </row>
    <row r="120" spans="7:21" s="2" customFormat="1" ht="75" customHeight="1" x14ac:dyDescent="0.8">
      <c r="G120" s="6"/>
      <c r="H120" s="9"/>
      <c r="I120" s="9" t="s">
        <v>130</v>
      </c>
      <c r="J120" s="72" t="s">
        <v>126</v>
      </c>
      <c r="K120" s="73"/>
      <c r="L120" s="21">
        <v>200000</v>
      </c>
    </row>
    <row r="121" spans="7:21" s="2" customFormat="1" ht="69" customHeight="1" x14ac:dyDescent="0.8">
      <c r="G121" s="8"/>
      <c r="H121" s="10" t="s">
        <v>143</v>
      </c>
      <c r="I121" s="74" t="s">
        <v>57</v>
      </c>
      <c r="J121" s="74"/>
      <c r="K121" s="74"/>
      <c r="L121" s="22">
        <f>L122+L123</f>
        <v>5230665.22</v>
      </c>
      <c r="N121" s="75"/>
      <c r="O121" s="75"/>
      <c r="P121" s="75"/>
      <c r="Q121" s="75"/>
      <c r="R121" s="75"/>
      <c r="S121" s="75"/>
      <c r="T121" s="75"/>
      <c r="U121" s="75"/>
    </row>
    <row r="122" spans="7:21" s="2" customFormat="1" ht="69" customHeight="1" x14ac:dyDescent="0.8">
      <c r="G122" s="8"/>
      <c r="H122" s="8"/>
      <c r="I122" s="3" t="s">
        <v>149</v>
      </c>
      <c r="J122" s="76" t="s">
        <v>6</v>
      </c>
      <c r="K122" s="76"/>
      <c r="L122" s="21">
        <v>4017408</v>
      </c>
    </row>
    <row r="123" spans="7:21" s="2" customFormat="1" ht="69" customHeight="1" x14ac:dyDescent="0.8">
      <c r="G123" s="8"/>
      <c r="H123" s="8"/>
      <c r="I123" s="3" t="s">
        <v>150</v>
      </c>
      <c r="J123" s="76" t="s">
        <v>12</v>
      </c>
      <c r="K123" s="76"/>
      <c r="L123" s="21">
        <v>1213257.22</v>
      </c>
    </row>
    <row r="124" spans="7:21" s="2" customFormat="1" ht="69" customHeight="1" x14ac:dyDescent="0.8">
      <c r="G124" s="8"/>
      <c r="H124" s="8"/>
    </row>
    <row r="125" spans="7:21" ht="15" hidden="1" x14ac:dyDescent="0.3">
      <c r="G125" s="19"/>
      <c r="H125" s="19"/>
      <c r="I125" s="19"/>
      <c r="J125" s="19"/>
      <c r="K125" s="19"/>
      <c r="L125" s="19"/>
    </row>
    <row r="126" spans="7:21" ht="15" hidden="1" x14ac:dyDescent="0.3">
      <c r="G126" s="19"/>
      <c r="H126" s="19"/>
      <c r="I126" s="19"/>
      <c r="J126" s="19"/>
      <c r="K126" s="19"/>
      <c r="L126" s="19"/>
    </row>
    <row r="127" spans="7:21" ht="63" hidden="1" customHeight="1" x14ac:dyDescent="0.75">
      <c r="G127" s="15" t="s">
        <v>45</v>
      </c>
      <c r="H127" s="15"/>
      <c r="I127" s="15"/>
      <c r="J127" s="15"/>
      <c r="K127" s="15"/>
      <c r="L127" s="14"/>
    </row>
    <row r="128" spans="7:21" ht="63" hidden="1" customHeight="1" x14ac:dyDescent="0.75">
      <c r="G128" s="15"/>
      <c r="H128" s="15"/>
      <c r="I128" s="15"/>
      <c r="J128" s="15"/>
      <c r="K128" s="15"/>
      <c r="L128" s="19"/>
    </row>
    <row r="129" spans="7:23" ht="63" hidden="1" customHeight="1" x14ac:dyDescent="0.75">
      <c r="G129" s="15"/>
      <c r="H129" s="15"/>
      <c r="I129" s="15"/>
      <c r="J129" s="15"/>
      <c r="K129" s="15"/>
      <c r="L129" s="19"/>
    </row>
    <row r="130" spans="7:23" ht="15" hidden="1" x14ac:dyDescent="0.3">
      <c r="G130" s="19"/>
      <c r="H130" s="19"/>
      <c r="I130" s="19"/>
      <c r="J130" s="19"/>
      <c r="K130" s="19"/>
      <c r="L130" s="19"/>
    </row>
    <row r="131" spans="7:23" ht="3" hidden="1" customHeight="1" x14ac:dyDescent="0.3">
      <c r="G131" s="19"/>
      <c r="H131" s="28"/>
      <c r="I131" s="19"/>
      <c r="J131" s="19"/>
      <c r="K131" s="19"/>
      <c r="L131" s="28"/>
    </row>
    <row r="132" spans="7:23" ht="15" hidden="1" x14ac:dyDescent="0.3">
      <c r="G132" s="25"/>
      <c r="H132" s="23"/>
      <c r="I132" s="25"/>
      <c r="J132" s="25"/>
      <c r="K132" s="25"/>
      <c r="L132" s="28"/>
    </row>
    <row r="133" spans="7:23" ht="114" customHeight="1" x14ac:dyDescent="0.75">
      <c r="G133" s="25"/>
      <c r="H133" s="43" t="s">
        <v>144</v>
      </c>
      <c r="I133" s="80" t="s">
        <v>191</v>
      </c>
      <c r="J133" s="81"/>
      <c r="K133" s="82"/>
      <c r="L133" s="22">
        <v>250000</v>
      </c>
      <c r="N133" s="83"/>
      <c r="O133" s="83"/>
      <c r="P133" s="83"/>
      <c r="Q133" s="83"/>
      <c r="R133" s="83"/>
      <c r="S133" s="83"/>
      <c r="T133" s="83"/>
      <c r="U133" s="83"/>
    </row>
    <row r="134" spans="7:23" ht="93.75" customHeight="1" x14ac:dyDescent="0.9">
      <c r="G134" s="50"/>
      <c r="H134" s="50"/>
      <c r="I134" s="84" t="s">
        <v>76</v>
      </c>
      <c r="J134" s="84"/>
      <c r="K134" s="84"/>
      <c r="L134" s="20">
        <f>L30+L44+L53+L61+L62+L67+L71+L101+L117+L121+L133</f>
        <v>25222605.689999998</v>
      </c>
      <c r="N134" s="103"/>
      <c r="O134" s="104"/>
      <c r="P134" s="104"/>
      <c r="Q134" s="104"/>
      <c r="R134" s="104"/>
      <c r="S134" s="104"/>
      <c r="T134" s="104"/>
      <c r="U134" s="104"/>
      <c r="V134" s="104"/>
      <c r="W134" s="104"/>
    </row>
    <row r="135" spans="7:23" ht="93.75" customHeight="1" x14ac:dyDescent="0.9">
      <c r="G135" s="48"/>
      <c r="H135" s="48"/>
      <c r="I135" s="48"/>
      <c r="J135" s="48"/>
      <c r="K135" s="48"/>
      <c r="L135" s="49"/>
    </row>
    <row r="136" spans="7:23" ht="78" customHeight="1" x14ac:dyDescent="0.75">
      <c r="G136" s="85" t="s">
        <v>123</v>
      </c>
      <c r="H136" s="85"/>
      <c r="I136" s="85"/>
      <c r="J136" s="85"/>
      <c r="K136" s="85"/>
      <c r="L136" s="46">
        <v>500000</v>
      </c>
    </row>
    <row r="137" spans="7:23" ht="3" customHeight="1" x14ac:dyDescent="0.75">
      <c r="G137" s="44"/>
      <c r="H137" s="44"/>
      <c r="I137" s="44"/>
      <c r="J137" s="44"/>
      <c r="K137" s="44"/>
      <c r="L137" s="45"/>
    </row>
    <row r="138" spans="7:23" ht="84.75" customHeight="1" x14ac:dyDescent="0.75">
      <c r="G138" s="86" t="s">
        <v>134</v>
      </c>
      <c r="H138" s="86"/>
      <c r="I138" s="86"/>
      <c r="J138" s="86"/>
      <c r="K138" s="86"/>
      <c r="L138" s="24">
        <f>L139+L140+L141+L142+L143+L144+L145+L146+L147</f>
        <v>9539259</v>
      </c>
    </row>
    <row r="139" spans="7:23" ht="84.75" customHeight="1" x14ac:dyDescent="0.8">
      <c r="G139" s="61">
        <v>1</v>
      </c>
      <c r="H139" s="68" t="s">
        <v>214</v>
      </c>
      <c r="I139" s="69"/>
      <c r="J139" s="69"/>
      <c r="K139" s="70"/>
      <c r="L139" s="60">
        <v>668252</v>
      </c>
    </row>
    <row r="140" spans="7:23" ht="84.75" customHeight="1" x14ac:dyDescent="0.8">
      <c r="G140" s="61">
        <f>G139+1</f>
        <v>2</v>
      </c>
      <c r="H140" s="68" t="s">
        <v>215</v>
      </c>
      <c r="I140" s="69"/>
      <c r="J140" s="69"/>
      <c r="K140" s="70"/>
      <c r="L140" s="60">
        <v>1000000</v>
      </c>
    </row>
    <row r="141" spans="7:23" ht="84.75" customHeight="1" x14ac:dyDescent="0.8">
      <c r="G141" s="61">
        <f t="shared" ref="G141:G149" si="0">G140+1</f>
        <v>3</v>
      </c>
      <c r="H141" s="68" t="s">
        <v>216</v>
      </c>
      <c r="I141" s="69"/>
      <c r="J141" s="69"/>
      <c r="K141" s="70"/>
      <c r="L141" s="60">
        <v>51545</v>
      </c>
    </row>
    <row r="142" spans="7:23" ht="84.75" customHeight="1" x14ac:dyDescent="0.8">
      <c r="G142" s="61">
        <f t="shared" si="0"/>
        <v>4</v>
      </c>
      <c r="H142" s="68" t="s">
        <v>217</v>
      </c>
      <c r="I142" s="69"/>
      <c r="J142" s="69"/>
      <c r="K142" s="70"/>
      <c r="L142" s="60">
        <v>2557750</v>
      </c>
    </row>
    <row r="143" spans="7:23" ht="84.75" customHeight="1" x14ac:dyDescent="0.8">
      <c r="G143" s="61">
        <f t="shared" si="0"/>
        <v>5</v>
      </c>
      <c r="H143" s="68" t="s">
        <v>218</v>
      </c>
      <c r="I143" s="69"/>
      <c r="J143" s="69"/>
      <c r="K143" s="70"/>
      <c r="L143" s="60">
        <v>1561712</v>
      </c>
    </row>
    <row r="144" spans="7:23" ht="84.75" customHeight="1" x14ac:dyDescent="0.8">
      <c r="G144" s="61">
        <f t="shared" si="0"/>
        <v>6</v>
      </c>
      <c r="H144" s="68" t="s">
        <v>219</v>
      </c>
      <c r="I144" s="69"/>
      <c r="J144" s="69"/>
      <c r="K144" s="70"/>
      <c r="L144" s="60">
        <v>400000</v>
      </c>
    </row>
    <row r="145" spans="7:26" ht="153.75" customHeight="1" x14ac:dyDescent="0.8">
      <c r="G145" s="61">
        <f t="shared" si="0"/>
        <v>7</v>
      </c>
      <c r="H145" s="77" t="s">
        <v>220</v>
      </c>
      <c r="I145" s="78"/>
      <c r="J145" s="78"/>
      <c r="K145" s="79"/>
      <c r="L145" s="60">
        <v>2500000</v>
      </c>
    </row>
    <row r="146" spans="7:26" ht="84.75" customHeight="1" x14ac:dyDescent="0.8">
      <c r="G146" s="61">
        <f t="shared" si="0"/>
        <v>8</v>
      </c>
      <c r="H146" s="68" t="s">
        <v>221</v>
      </c>
      <c r="I146" s="69"/>
      <c r="J146" s="69"/>
      <c r="K146" s="70"/>
      <c r="L146" s="60">
        <v>750000</v>
      </c>
    </row>
    <row r="147" spans="7:26" ht="84.75" customHeight="1" x14ac:dyDescent="0.8">
      <c r="G147" s="61">
        <f t="shared" si="0"/>
        <v>9</v>
      </c>
      <c r="H147" s="68" t="s">
        <v>222</v>
      </c>
      <c r="I147" s="69"/>
      <c r="J147" s="69"/>
      <c r="K147" s="70"/>
      <c r="L147" s="60">
        <v>50000</v>
      </c>
    </row>
    <row r="148" spans="7:26" ht="216.75" customHeight="1" x14ac:dyDescent="0.8">
      <c r="G148" s="61">
        <f t="shared" si="0"/>
        <v>10</v>
      </c>
      <c r="H148" s="77" t="s">
        <v>224</v>
      </c>
      <c r="I148" s="78"/>
      <c r="J148" s="78"/>
      <c r="K148" s="79"/>
      <c r="L148" s="24"/>
    </row>
    <row r="149" spans="7:26" ht="186.75" customHeight="1" x14ac:dyDescent="0.8">
      <c r="G149" s="61">
        <f t="shared" si="0"/>
        <v>11</v>
      </c>
      <c r="H149" s="77" t="s">
        <v>223</v>
      </c>
      <c r="I149" s="78"/>
      <c r="J149" s="78"/>
      <c r="K149" s="79"/>
      <c r="L149" s="24"/>
    </row>
    <row r="150" spans="7:26" ht="84.75" customHeight="1" x14ac:dyDescent="0.75">
      <c r="G150" s="58"/>
      <c r="H150" s="59"/>
      <c r="I150" s="59"/>
      <c r="J150" s="59"/>
      <c r="K150" s="59"/>
      <c r="L150" s="24"/>
    </row>
    <row r="151" spans="7:26" hidden="1" x14ac:dyDescent="0.2">
      <c r="G151" s="17"/>
      <c r="H151" s="17"/>
      <c r="I151" s="17"/>
      <c r="J151" s="17"/>
      <c r="K151" s="17"/>
      <c r="L151" s="17"/>
    </row>
    <row r="152" spans="7:26" ht="72.75" customHeight="1" x14ac:dyDescent="0.95">
      <c r="G152" s="65" t="s">
        <v>185</v>
      </c>
      <c r="H152" s="66"/>
      <c r="I152" s="66"/>
      <c r="J152" s="66"/>
      <c r="K152" s="67"/>
      <c r="L152" s="47">
        <f>L136+L138</f>
        <v>10039259</v>
      </c>
    </row>
    <row r="154" spans="7:26" x14ac:dyDescent="0.2">
      <c r="O154" s="63">
        <f>L24-L134</f>
        <v>-840372.99999999627</v>
      </c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</row>
    <row r="155" spans="7:26" x14ac:dyDescent="0.2"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</row>
    <row r="156" spans="7:26" x14ac:dyDescent="0.2"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</row>
    <row r="157" spans="7:26" x14ac:dyDescent="0.2"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</row>
    <row r="158" spans="7:26" x14ac:dyDescent="0.2"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</row>
    <row r="159" spans="7:26" x14ac:dyDescent="0.2"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</row>
    <row r="160" spans="7:26" x14ac:dyDescent="0.2"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4"/>
    </row>
    <row r="161" spans="15:26" x14ac:dyDescent="0.2"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</row>
  </sheetData>
  <mergeCells count="131">
    <mergeCell ref="N134:W134"/>
    <mergeCell ref="G9:J9"/>
    <mergeCell ref="G10:J10"/>
    <mergeCell ref="G11:J11"/>
    <mergeCell ref="G12:K12"/>
    <mergeCell ref="G17:J17"/>
    <mergeCell ref="G18:K18"/>
    <mergeCell ref="G2:L2"/>
    <mergeCell ref="G3:L3"/>
    <mergeCell ref="G4:L4"/>
    <mergeCell ref="G5:L5"/>
    <mergeCell ref="G6:L7"/>
    <mergeCell ref="G8:L8"/>
    <mergeCell ref="N30:W30"/>
    <mergeCell ref="J31:K31"/>
    <mergeCell ref="J32:K32"/>
    <mergeCell ref="J33:K33"/>
    <mergeCell ref="J34:K34"/>
    <mergeCell ref="J35:K35"/>
    <mergeCell ref="G22:K22"/>
    <mergeCell ref="G23:K23"/>
    <mergeCell ref="G24:K24"/>
    <mergeCell ref="G28:L28"/>
    <mergeCell ref="H29:K29"/>
    <mergeCell ref="I30:K30"/>
    <mergeCell ref="J42:K42"/>
    <mergeCell ref="J43:K43"/>
    <mergeCell ref="I44:K44"/>
    <mergeCell ref="N44:W44"/>
    <mergeCell ref="J45:K45"/>
    <mergeCell ref="J46:K46"/>
    <mergeCell ref="J36:K36"/>
    <mergeCell ref="J37:K37"/>
    <mergeCell ref="J38:K38"/>
    <mergeCell ref="J39:K39"/>
    <mergeCell ref="J40:K40"/>
    <mergeCell ref="J41:K41"/>
    <mergeCell ref="I53:K53"/>
    <mergeCell ref="N53:W53"/>
    <mergeCell ref="J54:K54"/>
    <mergeCell ref="J55:K55"/>
    <mergeCell ref="J56:K56"/>
    <mergeCell ref="J57:K57"/>
    <mergeCell ref="J47:K47"/>
    <mergeCell ref="J48:K48"/>
    <mergeCell ref="J49:K49"/>
    <mergeCell ref="J50:K50"/>
    <mergeCell ref="J51:K51"/>
    <mergeCell ref="J52:K52"/>
    <mergeCell ref="N71:U71"/>
    <mergeCell ref="J72:K72"/>
    <mergeCell ref="J63:K63"/>
    <mergeCell ref="J64:K64"/>
    <mergeCell ref="J65:K65"/>
    <mergeCell ref="J66:K66"/>
    <mergeCell ref="I67:K67"/>
    <mergeCell ref="N67:T67"/>
    <mergeCell ref="J58:K58"/>
    <mergeCell ref="J59:K59"/>
    <mergeCell ref="J60:K60"/>
    <mergeCell ref="I61:K61"/>
    <mergeCell ref="N61:W61"/>
    <mergeCell ref="I62:K62"/>
    <mergeCell ref="N62:T62"/>
    <mergeCell ref="J73:K73"/>
    <mergeCell ref="J74:K74"/>
    <mergeCell ref="J75:K75"/>
    <mergeCell ref="J76:K76"/>
    <mergeCell ref="J77:K77"/>
    <mergeCell ref="J78:K78"/>
    <mergeCell ref="J68:K68"/>
    <mergeCell ref="J69:K69"/>
    <mergeCell ref="J70:K70"/>
    <mergeCell ref="I71:K71"/>
    <mergeCell ref="J85:K85"/>
    <mergeCell ref="J86:K86"/>
    <mergeCell ref="J87:K87"/>
    <mergeCell ref="J88:K88"/>
    <mergeCell ref="J89:K89"/>
    <mergeCell ref="J79:K79"/>
    <mergeCell ref="J80:K80"/>
    <mergeCell ref="J81:K81"/>
    <mergeCell ref="J82:K82"/>
    <mergeCell ref="J83:K83"/>
    <mergeCell ref="J84:K84"/>
    <mergeCell ref="J95:K95"/>
    <mergeCell ref="J96:K96"/>
    <mergeCell ref="J97:K97"/>
    <mergeCell ref="J98:K98"/>
    <mergeCell ref="J99:K99"/>
    <mergeCell ref="J100:K100"/>
    <mergeCell ref="J90:K90"/>
    <mergeCell ref="J91:K91"/>
    <mergeCell ref="J92:K92"/>
    <mergeCell ref="J93:K93"/>
    <mergeCell ref="J94:K94"/>
    <mergeCell ref="J114:K114"/>
    <mergeCell ref="J115:K115"/>
    <mergeCell ref="J116:K116"/>
    <mergeCell ref="I117:K117"/>
    <mergeCell ref="N117:U117"/>
    <mergeCell ref="J118:K118"/>
    <mergeCell ref="I101:K101"/>
    <mergeCell ref="N101:W101"/>
    <mergeCell ref="J102:K102"/>
    <mergeCell ref="J112:K112"/>
    <mergeCell ref="J113:K113"/>
    <mergeCell ref="O154:Z161"/>
    <mergeCell ref="G152:K152"/>
    <mergeCell ref="H139:K139"/>
    <mergeCell ref="H140:K140"/>
    <mergeCell ref="H141:K141"/>
    <mergeCell ref="H142:K142"/>
    <mergeCell ref="J119:K119"/>
    <mergeCell ref="J120:K120"/>
    <mergeCell ref="I121:K121"/>
    <mergeCell ref="N121:U121"/>
    <mergeCell ref="J122:K122"/>
    <mergeCell ref="J123:K123"/>
    <mergeCell ref="H149:K149"/>
    <mergeCell ref="H143:K143"/>
    <mergeCell ref="H144:K144"/>
    <mergeCell ref="H145:K145"/>
    <mergeCell ref="H146:K146"/>
    <mergeCell ref="H147:K147"/>
    <mergeCell ref="H148:K148"/>
    <mergeCell ref="I133:K133"/>
    <mergeCell ref="N133:U133"/>
    <mergeCell ref="I134:K134"/>
    <mergeCell ref="G136:K136"/>
    <mergeCell ref="G138:K138"/>
  </mergeCells>
  <printOptions horizontalCentered="1"/>
  <pageMargins left="0.25" right="0.25" top="0.75" bottom="0.75" header="0.3" footer="0.3"/>
  <pageSetup paperSize="9" scale="15" orientation="landscape" r:id="rId1"/>
  <rowBreaks count="4" manualBreakCount="4">
    <brk id="28" min="6" max="11" man="1"/>
    <brk id="54" min="6" max="11" man="1"/>
    <brk id="81" min="6" max="11" man="1"/>
    <brk id="100" min="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см план 2018 год 25000,00(3)</vt:lpstr>
      <vt:lpstr>'1 см план 2018 год 25000,00(3)'!Область_печати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</dc:creator>
  <cp:lastModifiedBy>Наталья</cp:lastModifiedBy>
  <cp:lastPrinted>2018-04-14T00:34:29Z</cp:lastPrinted>
  <dcterms:created xsi:type="dcterms:W3CDTF">2006-11-22T08:16:37Z</dcterms:created>
  <dcterms:modified xsi:type="dcterms:W3CDTF">2018-04-24T01:54:09Z</dcterms:modified>
</cp:coreProperties>
</file>